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교육위원회 업무\2026\5. 지출\10. 의정운영공통경비\260622 2026년도 의정운영공통경비 2분기 집행내역 제출요청\"/>
    </mc:Choice>
  </mc:AlternateContent>
  <xr:revisionPtr revIDLastSave="0" documentId="13_ncr:1_{209E8ABB-CECB-4C4B-AAF9-59BBEA410BD0}" xr6:coauthVersionLast="47" xr6:coauthVersionMax="47" xr10:uidLastSave="{00000000-0000-0000-0000-000000000000}"/>
  <bookViews>
    <workbookView xWindow="-120" yWindow="-120" windowWidth="29040" windowHeight="15720" xr2:uid="{1BEBD36B-CE68-4D54-ADC1-AD2D8B6F8B12}"/>
  </bookViews>
  <sheets>
    <sheet name="총괄" sheetId="1" r:id="rId1"/>
    <sheet name="1.본회의 회의비_해당없음" sheetId="2" r:id="rId2"/>
    <sheet name="2. 위원회 회의비" sheetId="3" r:id="rId3"/>
    <sheet name="3. 위원회 운영비" sheetId="4" r:id="rId4"/>
    <sheet name="6. 소외계층 위문경비_해당없음" sheetId="6" r:id="rId5"/>
    <sheet name="7. 유관기관 및 단체와의 간담회_해당없음" sheetId="7" r:id="rId6"/>
    <sheet name="8. 전체의원 연찬회_해당없음" sheetId="8" r:id="rId7"/>
    <sheet name="9. 의정활동 격려 및 위로금_해당없음" sheetId="9" r:id="rId8"/>
    <sheet name="10. 신년 인사회 및 개원식_해당없음" sheetId="10" r:id="rId9"/>
    <sheet name="11. 축조화환 및 기념품 구입_해당없음" sheetId="11" r:id="rId10"/>
    <sheet name="12. 교섭단체 지원_해당없음" sheetId="12" r:id="rId11"/>
    <sheet name="13. 기타 공적경비_해당없음" sheetId="13" r:id="rId12"/>
  </sheets>
  <definedNames>
    <definedName name="_xlnm.Print_Area" localSheetId="0">총괄!$A$1:$I$27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G22" i="1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F5" i="13"/>
  <c r="G27" i="1" s="1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F5" i="12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F5" i="11"/>
  <c r="G25" i="1" s="1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F5" i="10"/>
  <c r="G24" i="1" s="1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F5" i="9"/>
  <c r="G23" i="1" s="1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F5" i="8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F5" i="7"/>
  <c r="G21" i="1" s="1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F5" i="6"/>
  <c r="G20" i="1" s="1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B15" i="4"/>
  <c r="C14" i="4"/>
  <c r="E14" i="4" s="1"/>
  <c r="C13" i="4"/>
  <c r="D13" i="4" s="1"/>
  <c r="C12" i="4"/>
  <c r="E12" i="4" s="1"/>
  <c r="C11" i="4"/>
  <c r="E11" i="4" s="1"/>
  <c r="C10" i="4"/>
  <c r="E10" i="4" s="1"/>
  <c r="C9" i="4"/>
  <c r="D9" i="4" s="1"/>
  <c r="C8" i="4"/>
  <c r="D8" i="4" s="1"/>
  <c r="C7" i="4"/>
  <c r="E7" i="4" s="1"/>
  <c r="C14" i="3"/>
  <c r="E14" i="3" s="1"/>
  <c r="C13" i="3"/>
  <c r="D13" i="3" s="1"/>
  <c r="C12" i="3"/>
  <c r="E12" i="3" s="1"/>
  <c r="C11" i="3"/>
  <c r="E11" i="3" s="1"/>
  <c r="C10" i="3"/>
  <c r="E10" i="3" s="1"/>
  <c r="C9" i="3"/>
  <c r="D9" i="3" s="1"/>
  <c r="C8" i="3"/>
  <c r="D8" i="3" s="1"/>
  <c r="C7" i="3"/>
  <c r="D7" i="3" s="1"/>
  <c r="B15" i="3"/>
  <c r="G15" i="1"/>
  <c r="F5" i="2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E8" i="4" l="1"/>
  <c r="E9" i="4"/>
  <c r="E13" i="4"/>
  <c r="D12" i="4"/>
  <c r="E7" i="3"/>
  <c r="D7" i="4"/>
  <c r="D11" i="4"/>
  <c r="C15" i="4"/>
  <c r="D10" i="4"/>
  <c r="D14" i="4"/>
  <c r="E13" i="3"/>
  <c r="E9" i="3"/>
  <c r="C15" i="3"/>
  <c r="E8" i="3"/>
  <c r="D12" i="3"/>
  <c r="D11" i="3"/>
  <c r="D10" i="3"/>
  <c r="D14" i="3"/>
  <c r="E15" i="4" l="1"/>
  <c r="G17" i="1"/>
  <c r="E15" i="3"/>
  <c r="G16" i="1"/>
  <c r="D15" i="4"/>
  <c r="D15" i="3"/>
  <c r="F14" i="1" l="1"/>
  <c r="I15" i="1" l="1"/>
  <c r="I16" i="1"/>
  <c r="I17" i="1"/>
  <c r="I18" i="1"/>
  <c r="I19" i="1"/>
  <c r="I20" i="1"/>
  <c r="I21" i="1"/>
  <c r="I22" i="1"/>
  <c r="I23" i="1"/>
  <c r="I24" i="1"/>
  <c r="I25" i="1"/>
  <c r="I26" i="1"/>
  <c r="I27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G14" i="1"/>
  <c r="C9" i="1" s="1"/>
  <c r="D8" i="1"/>
  <c r="E8" i="1"/>
  <c r="E7" i="1"/>
  <c r="D7" i="1"/>
  <c r="I14" i="1" l="1"/>
  <c r="H14" i="1"/>
  <c r="E9" i="1"/>
  <c r="D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18" authorId="0" shapeId="0" xr:uid="{F9C505F0-F99D-4893-8D66-C6338E086B21}">
      <text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G19" authorId="0" shapeId="0" xr:uid="{BB9BD995-B325-43B3-8C10-F05354C50FAC}">
      <text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A32F5889-B519-4662-BBAA-B1377BE4D21A}">
      <text>
        <r>
          <rPr>
            <b/>
            <sz val="9"/>
            <color indexed="81"/>
            <rFont val="돋움"/>
            <family val="3"/>
            <charset val="129"/>
          </rPr>
          <t>신용카드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계좌이체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7579F3EF-42AC-40BF-977F-9C31A7058A5E}">
      <text>
        <r>
          <rPr>
            <b/>
            <sz val="9"/>
            <color indexed="81"/>
            <rFont val="돋움"/>
            <family val="3"/>
            <charset val="129"/>
          </rPr>
          <t>신용카드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계좌이체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44D23B44-4752-40AD-A4E4-4F690B3A09A9}">
      <text>
        <r>
          <rPr>
            <b/>
            <sz val="9"/>
            <color indexed="81"/>
            <rFont val="돋움"/>
            <family val="3"/>
            <charset val="129"/>
          </rPr>
          <t>신용카드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계좌이체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327245A9-369B-490C-97F2-EA7EC115DCA0}">
      <text>
        <r>
          <rPr>
            <b/>
            <sz val="9"/>
            <color indexed="81"/>
            <rFont val="돋움"/>
            <family val="3"/>
            <charset val="129"/>
          </rPr>
          <t>신용카드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계좌이체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94ADC2DB-C379-48E5-B896-F0CD54B20927}">
      <text>
        <r>
          <rPr>
            <b/>
            <sz val="9"/>
            <color indexed="81"/>
            <rFont val="돋움"/>
            <family val="3"/>
            <charset val="129"/>
          </rPr>
          <t>신용카드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계좌이체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82C74F3A-6382-4648-9FF8-4015AF74B342}">
      <text>
        <r>
          <rPr>
            <b/>
            <sz val="9"/>
            <color indexed="81"/>
            <rFont val="돋움"/>
            <family val="3"/>
            <charset val="129"/>
          </rPr>
          <t>신용카드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계좌이체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252814D3-A5D3-4C3C-8AEC-1AADDE66D0F5}">
      <text>
        <r>
          <rPr>
            <b/>
            <sz val="9"/>
            <color indexed="81"/>
            <rFont val="돋움"/>
            <family val="3"/>
            <charset val="129"/>
          </rPr>
          <t>신용카드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계좌이체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62882C78-6C49-40DB-8AC1-3D5BCC4D0DF5}">
      <text>
        <r>
          <rPr>
            <b/>
            <sz val="9"/>
            <color indexed="81"/>
            <rFont val="돋움"/>
            <family val="3"/>
            <charset val="129"/>
          </rPr>
          <t>신용카드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계좌이체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현금</t>
        </r>
      </text>
    </comment>
  </commentList>
</comments>
</file>

<file path=xl/sharedStrings.xml><?xml version="1.0" encoding="utf-8"?>
<sst xmlns="http://schemas.openxmlformats.org/spreadsheetml/2006/main" count="297" uniqueCount="110">
  <si>
    <t>구분</t>
    <phoneticPr fontId="2" type="noConversion"/>
  </si>
  <si>
    <t>예산액</t>
    <phoneticPr fontId="2" type="noConversion"/>
  </si>
  <si>
    <t>집행액</t>
    <phoneticPr fontId="2" type="noConversion"/>
  </si>
  <si>
    <t>집행잔액</t>
    <phoneticPr fontId="2" type="noConversion"/>
  </si>
  <si>
    <t>2. 배분 현황</t>
    <phoneticPr fontId="2" type="noConversion"/>
  </si>
  <si>
    <t>대상사업</t>
    <phoneticPr fontId="2" type="noConversion"/>
  </si>
  <si>
    <t>소관 부서</t>
    <phoneticPr fontId="2" type="noConversion"/>
  </si>
  <si>
    <t>의정</t>
    <phoneticPr fontId="2" type="noConversion"/>
  </si>
  <si>
    <t>본회의 회의비</t>
    <phoneticPr fontId="2" type="noConversion"/>
  </si>
  <si>
    <t>배분액</t>
    <phoneticPr fontId="2" type="noConversion"/>
  </si>
  <si>
    <t>계</t>
    <phoneticPr fontId="2" type="noConversion"/>
  </si>
  <si>
    <t>상임위, 특위</t>
  </si>
  <si>
    <t>위원회 회의비</t>
    <phoneticPr fontId="2" type="noConversion"/>
  </si>
  <si>
    <t>위원회 운영비</t>
    <phoneticPr fontId="2" type="noConversion"/>
  </si>
  <si>
    <t>의원 연구활동 등 지원</t>
    <phoneticPr fontId="2" type="noConversion"/>
  </si>
  <si>
    <t>정책토론회 및 공청회 등</t>
    <phoneticPr fontId="2" type="noConversion"/>
  </si>
  <si>
    <t>소외계층 위문경비</t>
    <phoneticPr fontId="2" type="noConversion"/>
  </si>
  <si>
    <t>유관기관 및 단체와 간담회</t>
    <phoneticPr fontId="2" type="noConversion"/>
  </si>
  <si>
    <t>전체의원 연찬회</t>
    <phoneticPr fontId="2" type="noConversion"/>
  </si>
  <si>
    <t>의정활동 격려 및 위로금</t>
    <phoneticPr fontId="2" type="noConversion"/>
  </si>
  <si>
    <t>신년인사회 및 개원식</t>
    <phoneticPr fontId="2" type="noConversion"/>
  </si>
  <si>
    <t>축조 화환 및 기념품 구입</t>
    <phoneticPr fontId="2" type="noConversion"/>
  </si>
  <si>
    <t>교섭단체 지원</t>
    <phoneticPr fontId="2" type="noConversion"/>
  </si>
  <si>
    <t>기타 공적경비</t>
    <phoneticPr fontId="2" type="noConversion"/>
  </si>
  <si>
    <t>입법</t>
    <phoneticPr fontId="2" type="noConversion"/>
  </si>
  <si>
    <t>소통</t>
    <phoneticPr fontId="2" type="noConversion"/>
  </si>
  <si>
    <t>운영</t>
    <phoneticPr fontId="2" type="noConversion"/>
  </si>
  <si>
    <t>집행률(%)</t>
    <phoneticPr fontId="2" type="noConversion"/>
  </si>
  <si>
    <t>(단위: 원)</t>
    <phoneticPr fontId="2" type="noConversion"/>
  </si>
  <si>
    <t>연번</t>
    <phoneticPr fontId="11" type="noConversion"/>
  </si>
  <si>
    <t>일시</t>
    <phoneticPr fontId="11" type="noConversion"/>
  </si>
  <si>
    <t>집행목적</t>
    <phoneticPr fontId="11" type="noConversion"/>
  </si>
  <si>
    <t>대상인원</t>
  </si>
  <si>
    <t>결제방법</t>
    <phoneticPr fontId="11" type="noConversion"/>
  </si>
  <si>
    <t>잔액</t>
    <phoneticPr fontId="2" type="noConversion"/>
  </si>
  <si>
    <t>신용카드</t>
    <phoneticPr fontId="2" type="noConversion"/>
  </si>
  <si>
    <t>(기준: 2026. 1. / 단위:  원)</t>
    <phoneticPr fontId="2" type="noConversion"/>
  </si>
  <si>
    <t>2026-00-00 00:00</t>
    <phoneticPr fontId="2" type="noConversion"/>
  </si>
  <si>
    <t>장소</t>
    <phoneticPr fontId="11" type="noConversion"/>
  </si>
  <si>
    <t>금액</t>
    <phoneticPr fontId="11" type="noConversion"/>
  </si>
  <si>
    <t>의정운영공통경비 집행현황_1. 본회의 회의비</t>
    <phoneticPr fontId="11" type="noConversion"/>
  </si>
  <si>
    <t>소관부서</t>
    <phoneticPr fontId="2" type="noConversion"/>
  </si>
  <si>
    <t>사용 부서</t>
    <phoneticPr fontId="2" type="noConversion"/>
  </si>
  <si>
    <t>행안</t>
    <phoneticPr fontId="2" type="noConversion"/>
  </si>
  <si>
    <t>문복</t>
    <phoneticPr fontId="2" type="noConversion"/>
  </si>
  <si>
    <t>산경</t>
    <phoneticPr fontId="2" type="noConversion"/>
  </si>
  <si>
    <t>건교</t>
    <phoneticPr fontId="2" type="noConversion"/>
  </si>
  <si>
    <t>교육</t>
    <phoneticPr fontId="2" type="noConversion"/>
  </si>
  <si>
    <t>예결</t>
    <phoneticPr fontId="2" type="noConversion"/>
  </si>
  <si>
    <t>특위</t>
    <phoneticPr fontId="2" type="noConversion"/>
  </si>
  <si>
    <t>의정운영공통경비 집행현황_2. 위원회 회의비</t>
    <phoneticPr fontId="11" type="noConversion"/>
  </si>
  <si>
    <t>의정운영공통경비 집행현황_3. 위원회 운영비</t>
    <phoneticPr fontId="11" type="noConversion"/>
  </si>
  <si>
    <t>◇ 총괄 현황</t>
    <phoneticPr fontId="2" type="noConversion"/>
  </si>
  <si>
    <t>◇ 세부 집행 현황</t>
    <phoneticPr fontId="2" type="noConversion"/>
  </si>
  <si>
    <t>의정운영공통경비 집행현황_6. 소외계층 위문경비</t>
    <phoneticPr fontId="11" type="noConversion"/>
  </si>
  <si>
    <t>의정운영공통경비 집행현황_7. 유관기관 및 단체과의 간담회</t>
    <phoneticPr fontId="11" type="noConversion"/>
  </si>
  <si>
    <t>의정운영공통경비 집행현황_8. 전체의원 연찬회</t>
    <phoneticPr fontId="11" type="noConversion"/>
  </si>
  <si>
    <t>.</t>
    <phoneticPr fontId="2" type="noConversion"/>
  </si>
  <si>
    <t>의정운영공통경비 집행현황_9. 의정활동 격려 및 위로금</t>
    <phoneticPr fontId="11" type="noConversion"/>
  </si>
  <si>
    <t>의정운영공통경비 집행현황_10. 신년 인사회 및 개원식</t>
    <phoneticPr fontId="11" type="noConversion"/>
  </si>
  <si>
    <t>의정운영공통경비 집행현황_11. 축조화환 및 기념품 구입</t>
    <phoneticPr fontId="11" type="noConversion"/>
  </si>
  <si>
    <t>의정운영공통경비 집행현황_12. 교섭단체 지원</t>
    <phoneticPr fontId="11" type="noConversion"/>
  </si>
  <si>
    <t>의정운영공통경비 집행현황_13. 기타 공적경비</t>
    <phoneticPr fontId="11" type="noConversion"/>
  </si>
  <si>
    <t>1. 총 괄</t>
    <phoneticPr fontId="2" type="noConversion"/>
  </si>
  <si>
    <t>본예산액 388,900.000
변경 △ 7,639,000</t>
    <phoneticPr fontId="2" type="noConversion"/>
  </si>
  <si>
    <t>(기준: 최종 예산, 단위: 원)</t>
    <phoneticPr fontId="2" type="noConversion"/>
  </si>
  <si>
    <t>연 도</t>
    <phoneticPr fontId="2" type="noConversion"/>
  </si>
  <si>
    <t>비 고</t>
    <phoneticPr fontId="2" type="noConversion"/>
  </si>
  <si>
    <t>계좌이체</t>
    <phoneticPr fontId="2" type="noConversion"/>
  </si>
  <si>
    <t>신용카드</t>
  </si>
  <si>
    <t>계좌이체</t>
  </si>
  <si>
    <t>현금</t>
    <phoneticPr fontId="2" type="noConversion"/>
  </si>
  <si>
    <t xml:space="preserve"> </t>
    <phoneticPr fontId="2" type="noConversion"/>
  </si>
  <si>
    <t>1차 조정</t>
    <phoneticPr fontId="2" type="noConversion"/>
  </si>
  <si>
    <t>2026년 의정운영공통경비 예산 배분 현황 및 집행내역_2분기</t>
    <phoneticPr fontId="2" type="noConversion"/>
  </si>
  <si>
    <t>다래향</t>
    <phoneticPr fontId="2" type="noConversion"/>
  </si>
  <si>
    <t>상무초밥</t>
    <phoneticPr fontId="2" type="noConversion"/>
  </si>
  <si>
    <t>2026-04-24 10:54</t>
    <phoneticPr fontId="2" type="noConversion"/>
  </si>
  <si>
    <t>제308회 임시회 제1차 본회의에 따른 회의비 지출</t>
    <phoneticPr fontId="2" type="noConversion"/>
  </si>
  <si>
    <t>2026-04-30 11:10</t>
    <phoneticPr fontId="2" type="noConversion"/>
  </si>
  <si>
    <t>한솥도시락</t>
    <phoneticPr fontId="2" type="noConversion"/>
  </si>
  <si>
    <t>제309회 임시회 제1차 본회의에 따른 회의비 지출</t>
    <phoneticPr fontId="2" type="noConversion"/>
  </si>
  <si>
    <t>제310회 정례회 제1차 본회의에 따른 회의비 지출</t>
    <phoneticPr fontId="2" type="noConversion"/>
  </si>
  <si>
    <t>삼만시</t>
    <phoneticPr fontId="2" type="noConversion"/>
  </si>
  <si>
    <t>제310회 정례회 제1차 교육위원회에 따른 회의비 지출</t>
    <phoneticPr fontId="2" type="noConversion"/>
  </si>
  <si>
    <t>대관령숯불갈비</t>
    <phoneticPr fontId="2" type="noConversion"/>
  </si>
  <si>
    <t>제310회 정례회 제2차 교육위원회에 따른 회의비 지출</t>
    <phoneticPr fontId="2" type="noConversion"/>
  </si>
  <si>
    <t>에이스종합사무기기</t>
    <phoneticPr fontId="2" type="noConversion"/>
  </si>
  <si>
    <t>-</t>
    <phoneticPr fontId="2" type="noConversion"/>
  </si>
  <si>
    <t>SSG.COM</t>
    <phoneticPr fontId="2" type="noConversion"/>
  </si>
  <si>
    <t>교육위원회 의원 명함 제작</t>
    <phoneticPr fontId="2" type="noConversion"/>
  </si>
  <si>
    <t>2026-04-20 11:17</t>
    <phoneticPr fontId="2" type="noConversion"/>
  </si>
  <si>
    <t>대한기획</t>
    <phoneticPr fontId="2" type="noConversion"/>
  </si>
  <si>
    <t>2026-04-20 17:16</t>
    <phoneticPr fontId="2" type="noConversion"/>
  </si>
  <si>
    <t>제308회 임시회 교육위원회 운영을 위한 다과류 등 구입</t>
    <phoneticPr fontId="2" type="noConversion"/>
  </si>
  <si>
    <t>2026-04-21 15:38</t>
    <phoneticPr fontId="2" type="noConversion"/>
  </si>
  <si>
    <t>2026년 4월 교육위원회 의원실 복합기 사용료 지출</t>
    <phoneticPr fontId="2" type="noConversion"/>
  </si>
  <si>
    <t>2026-05-07 11:11</t>
    <phoneticPr fontId="2" type="noConversion"/>
  </si>
  <si>
    <t>2026년 5월 교육위원회 의원실 복합기 사용료 지출</t>
    <phoneticPr fontId="2" type="noConversion"/>
  </si>
  <si>
    <t>2026-06-09 15:32</t>
    <phoneticPr fontId="2" type="noConversion"/>
  </si>
  <si>
    <t>제310회 정례회 교육위원회 운영을 위한 다과류 등 구입</t>
    <phoneticPr fontId="2" type="noConversion"/>
  </si>
  <si>
    <t>2026-06-16 14:46</t>
    <phoneticPr fontId="2" type="noConversion"/>
  </si>
  <si>
    <t>2026년 6월 교육위원회 의원실 복합기 사용료 지출</t>
    <phoneticPr fontId="2" type="noConversion"/>
  </si>
  <si>
    <t>인천문구센타</t>
    <phoneticPr fontId="2" type="noConversion"/>
  </si>
  <si>
    <t>제310회 본회의에 따른 사무용품 구입</t>
    <phoneticPr fontId="2" type="noConversion"/>
  </si>
  <si>
    <t>2026-06-24 09:28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</si>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</sst>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_-;\-* #,##0.0_-;_-* &quot;-&quot;_-;_-@_-"/>
    <numFmt numFmtId="177" formatCode="0.0"/>
    <numFmt numFmtId="178" formatCode="0_);[Red]\(0\)"/>
    <numFmt numFmtId="179" formatCode="#,###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i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7" fillId="0" borderId="3" xfId="1" applyFont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176" fontId="0" fillId="0" borderId="8" xfId="1" applyNumberFormat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41" fontId="4" fillId="0" borderId="14" xfId="0" applyNumberFormat="1" applyFont="1" applyBorder="1" applyAlignment="1">
      <alignment horizontal="center" vertical="center"/>
    </xf>
    <xf numFmtId="41" fontId="0" fillId="0" borderId="15" xfId="0" applyNumberFormat="1" applyBorder="1" applyAlignment="1">
      <alignment horizontal="center" vertical="center"/>
    </xf>
    <xf numFmtId="41" fontId="0" fillId="0" borderId="16" xfId="0" applyNumberFormat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176" fontId="4" fillId="3" borderId="5" xfId="1" applyNumberFormat="1" applyFont="1" applyFill="1" applyBorder="1" applyAlignment="1">
      <alignment horizontal="center" vertical="center"/>
    </xf>
    <xf numFmtId="41" fontId="4" fillId="3" borderId="6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8" fillId="0" borderId="1" xfId="0" applyFon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shrinkToFit="1"/>
    </xf>
    <xf numFmtId="41" fontId="18" fillId="2" borderId="8" xfId="1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 shrinkToFit="1"/>
    </xf>
    <xf numFmtId="41" fontId="18" fillId="2" borderId="1" xfId="1" applyFont="1" applyFill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shrinkToFit="1"/>
    </xf>
    <xf numFmtId="41" fontId="16" fillId="2" borderId="1" xfId="1" applyFont="1" applyFill="1" applyBorder="1" applyAlignment="1">
      <alignment horizontal="right" vertical="center"/>
    </xf>
    <xf numFmtId="178" fontId="16" fillId="0" borderId="1" xfId="0" applyNumberFormat="1" applyFont="1" applyBorder="1" applyAlignment="1">
      <alignment horizontal="center" vertical="center" shrinkToFit="1"/>
    </xf>
    <xf numFmtId="22" fontId="18" fillId="0" borderId="1" xfId="0" applyNumberFormat="1" applyFon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shrinkToFit="1"/>
    </xf>
    <xf numFmtId="41" fontId="19" fillId="5" borderId="1" xfId="1" applyFont="1" applyFill="1" applyBorder="1" applyAlignment="1">
      <alignment horizontal="center" vertical="center"/>
    </xf>
    <xf numFmtId="41" fontId="24" fillId="0" borderId="1" xfId="0" applyNumberFormat="1" applyFont="1" applyBorder="1" applyAlignment="1">
      <alignment horizontal="right" vertical="center"/>
    </xf>
    <xf numFmtId="41" fontId="19" fillId="0" borderId="8" xfId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41" fontId="24" fillId="0" borderId="8" xfId="0" applyNumberFormat="1" applyFont="1" applyBorder="1" applyAlignment="1">
      <alignment horizontal="right" vertical="center"/>
    </xf>
    <xf numFmtId="0" fontId="5" fillId="5" borderId="10" xfId="0" applyFont="1" applyFill="1" applyBorder="1" applyAlignment="1">
      <alignment horizontal="center" vertical="center"/>
    </xf>
    <xf numFmtId="41" fontId="13" fillId="5" borderId="11" xfId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41" fontId="24" fillId="0" borderId="8" xfId="1" applyFont="1" applyBorder="1" applyAlignment="1">
      <alignment horizontal="right" vertical="center"/>
    </xf>
    <xf numFmtId="177" fontId="15" fillId="0" borderId="9" xfId="0" applyNumberFormat="1" applyFont="1" applyBorder="1" applyAlignment="1">
      <alignment horizontal="right" vertical="center"/>
    </xf>
    <xf numFmtId="41" fontId="24" fillId="0" borderId="1" xfId="1" applyFont="1" applyBorder="1" applyAlignment="1">
      <alignment horizontal="right" vertical="center"/>
    </xf>
    <xf numFmtId="41" fontId="17" fillId="2" borderId="5" xfId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1" fontId="17" fillId="0" borderId="0" xfId="1" applyFont="1" applyFill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0" fontId="12" fillId="0" borderId="0" xfId="0" applyFont="1">
      <alignment vertical="center"/>
    </xf>
    <xf numFmtId="0" fontId="6" fillId="0" borderId="0" xfId="0" applyFont="1">
      <alignment vertical="center"/>
    </xf>
    <xf numFmtId="177" fontId="14" fillId="2" borderId="17" xfId="0" applyNumberFormat="1" applyFont="1" applyFill="1" applyBorder="1" applyAlignment="1">
      <alignment horizontal="right" vertical="center"/>
    </xf>
    <xf numFmtId="41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1" fontId="0" fillId="0" borderId="5" xfId="0" applyNumberForma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49" fontId="27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79" fontId="16" fillId="2" borderId="1" xfId="0" applyNumberFormat="1" applyFont="1" applyFill="1" applyBorder="1" applyAlignment="1">
      <alignment horizontal="right" vertical="center"/>
    </xf>
    <xf numFmtId="41" fontId="18" fillId="2" borderId="8" xfId="1" applyFont="1" applyFill="1" applyBorder="1" applyAlignment="1">
      <alignment horizontal="center" vertical="center"/>
    </xf>
    <xf numFmtId="41" fontId="18" fillId="2" borderId="1" xfId="1" applyFont="1" applyFill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7" fontId="0" fillId="0" borderId="17" xfId="0" applyNumberFormat="1" applyBorder="1">
      <alignment vertical="center"/>
    </xf>
    <xf numFmtId="49" fontId="26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9" fillId="2" borderId="8" xfId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0" fontId="9" fillId="0" borderId="8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41" fontId="28" fillId="0" borderId="1" xfId="1" applyFont="1" applyFill="1" applyBorder="1" applyAlignment="1">
      <alignment horizontal="center" vertical="center"/>
    </xf>
    <xf numFmtId="41" fontId="28" fillId="0" borderId="1" xfId="1" applyFont="1" applyBorder="1" applyAlignment="1">
      <alignment horizontal="center" vertical="center"/>
    </xf>
    <xf numFmtId="41" fontId="0" fillId="0" borderId="5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41" fontId="15" fillId="2" borderId="1" xfId="1" applyFont="1" applyFill="1" applyBorder="1" applyAlignment="1">
      <alignment horizontal="center" vertical="center"/>
    </xf>
    <xf numFmtId="41" fontId="15" fillId="2" borderId="1" xfId="1" applyFont="1" applyFill="1" applyBorder="1" applyAlignment="1">
      <alignment vertical="center"/>
    </xf>
    <xf numFmtId="0" fontId="27" fillId="0" borderId="1" xfId="0" applyFont="1" applyBorder="1" applyAlignment="1">
      <alignment horizontal="center" vertical="center" shrinkToFit="1"/>
    </xf>
    <xf numFmtId="0" fontId="1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3" fillId="5" borderId="0" xfId="0" applyFont="1" applyFill="1" applyAlignment="1">
      <alignment horizontal="left" vertical="center"/>
    </xf>
    <xf numFmtId="0" fontId="8" fillId="4" borderId="0" xfId="0" applyFont="1" applyFill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25" fillId="5" borderId="0" xfId="0" applyFont="1" applyFill="1" applyAlignment="1">
      <alignment horizontal="left" vertical="center"/>
    </xf>
    <xf numFmtId="0" fontId="12" fillId="5" borderId="0" xfId="0" applyFont="1" applyFill="1" applyAlignment="1">
      <alignment horizontal="left" vertical="center"/>
    </xf>
    <xf numFmtId="0" fontId="18" fillId="0" borderId="15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 shrinkToFit="1"/>
    </xf>
    <xf numFmtId="0" fontId="19" fillId="5" borderId="15" xfId="0" applyFont="1" applyFill="1" applyBorder="1" applyAlignment="1">
      <alignment horizontal="center" vertical="center" shrinkToFit="1"/>
    </xf>
    <xf numFmtId="0" fontId="19" fillId="5" borderId="20" xfId="0" applyFont="1" applyFill="1" applyBorder="1" applyAlignment="1">
      <alignment horizontal="center" vertical="center" shrinkToFit="1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C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5280E-51E6-4C35-8286-C3B209692907}">
  <sheetPr>
    <tabColor rgb="FFFF0000"/>
  </sheetPr>
  <dimension ref="A2:J27"/>
  <sheetViews>
    <sheetView tabSelected="1" view="pageBreakPreview" zoomScaleNormal="100" zoomScaleSheetLayoutView="100" workbookViewId="0">
      <selection activeCell="A2" sqref="A2:I2"/>
    </sheetView>
  </sheetViews>
  <sheetFormatPr defaultRowHeight="16.5"/>
  <cols>
    <col min="1" max="1" width="8.25" customWidth="1"/>
    <col min="2" max="2" width="14.875" bestFit="1" customWidth="1"/>
    <col min="3" max="3" width="13" bestFit="1" customWidth="1"/>
    <col min="4" max="4" width="14.875" bestFit="1" customWidth="1"/>
    <col min="5" max="5" width="11.75" customWidth="1"/>
    <col min="6" max="6" width="18.875" customWidth="1"/>
    <col min="7" max="8" width="16" customWidth="1"/>
    <col min="9" max="9" width="12.125" customWidth="1"/>
  </cols>
  <sheetData>
    <row r="2" spans="1:10" ht="45.75" customHeight="1">
      <c r="A2" s="109" t="s">
        <v>74</v>
      </c>
      <c r="B2" s="109"/>
      <c r="C2" s="109"/>
      <c r="D2" s="109"/>
      <c r="E2" s="109"/>
      <c r="F2" s="109"/>
      <c r="G2" s="109"/>
      <c r="H2" s="109"/>
      <c r="I2" s="109"/>
    </row>
    <row r="4" spans="1:10" ht="36" customHeight="1">
      <c r="A4" s="108" t="s">
        <v>63</v>
      </c>
      <c r="B4" s="108"/>
      <c r="C4" s="108"/>
      <c r="D4" s="108"/>
      <c r="E4" s="108"/>
      <c r="F4" s="108"/>
    </row>
    <row r="5" spans="1:10" ht="17.25" thickBot="1">
      <c r="A5" s="110" t="s">
        <v>65</v>
      </c>
      <c r="B5" s="111"/>
      <c r="C5" s="111"/>
      <c r="D5" s="111"/>
      <c r="E5" s="111"/>
      <c r="F5" s="111"/>
    </row>
    <row r="6" spans="1:10" ht="35.1" customHeight="1" thickBot="1">
      <c r="A6" s="11" t="s">
        <v>66</v>
      </c>
      <c r="B6" s="12" t="s">
        <v>1</v>
      </c>
      <c r="C6" s="12" t="s">
        <v>2</v>
      </c>
      <c r="D6" s="12" t="s">
        <v>3</v>
      </c>
      <c r="E6" s="12" t="s">
        <v>27</v>
      </c>
      <c r="F6" s="13" t="s">
        <v>67</v>
      </c>
    </row>
    <row r="7" spans="1:10" ht="35.1" customHeight="1" thickTop="1">
      <c r="A7" s="16">
        <v>2024</v>
      </c>
      <c r="B7" s="8">
        <v>378900000</v>
      </c>
      <c r="C7" s="8">
        <v>335925424</v>
      </c>
      <c r="D7" s="8">
        <f>B7-C7</f>
        <v>42974576</v>
      </c>
      <c r="E7" s="9">
        <f>C7/B7*100</f>
        <v>88.658069147532331</v>
      </c>
      <c r="F7" s="10"/>
    </row>
    <row r="8" spans="1:10" ht="35.1" customHeight="1">
      <c r="A8" s="17">
        <v>2025</v>
      </c>
      <c r="B8" s="3">
        <v>381261000</v>
      </c>
      <c r="C8" s="3">
        <v>348187467</v>
      </c>
      <c r="D8" s="3">
        <f>B8-C8</f>
        <v>33073533</v>
      </c>
      <c r="E8" s="4">
        <f>C8/B8*100</f>
        <v>91.325225239402926</v>
      </c>
      <c r="F8" s="6" t="s">
        <v>64</v>
      </c>
    </row>
    <row r="9" spans="1:10" ht="35.1" customHeight="1" thickBot="1">
      <c r="A9" s="18">
        <v>2026</v>
      </c>
      <c r="B9" s="23">
        <v>379458000</v>
      </c>
      <c r="C9" s="23">
        <f>G14</f>
        <v>2577134</v>
      </c>
      <c r="D9" s="23">
        <f>B9-C9</f>
        <v>376880866</v>
      </c>
      <c r="E9" s="24">
        <f>C9/B9*100</f>
        <v>0.67916185717523414</v>
      </c>
      <c r="F9" s="25"/>
    </row>
    <row r="11" spans="1:10" ht="42" customHeight="1">
      <c r="A11" s="108" t="s">
        <v>4</v>
      </c>
      <c r="B11" s="108"/>
      <c r="C11" s="108"/>
      <c r="D11" s="108"/>
      <c r="E11" s="108"/>
      <c r="F11" s="108"/>
      <c r="G11" s="108"/>
      <c r="H11" s="108"/>
      <c r="I11" s="108"/>
    </row>
    <row r="12" spans="1:10" ht="19.5" customHeight="1" thickBot="1">
      <c r="A12" s="107" t="s">
        <v>36</v>
      </c>
      <c r="B12" s="107"/>
      <c r="C12" s="107"/>
      <c r="D12" s="107"/>
      <c r="E12" s="107"/>
      <c r="F12" s="107"/>
      <c r="G12" s="107"/>
      <c r="H12" s="107"/>
      <c r="I12" s="107"/>
    </row>
    <row r="13" spans="1:10" ht="30" customHeight="1" thickBot="1">
      <c r="A13" s="11" t="s">
        <v>0</v>
      </c>
      <c r="B13" s="112" t="s">
        <v>5</v>
      </c>
      <c r="C13" s="112"/>
      <c r="D13" s="112"/>
      <c r="E13" s="12" t="s">
        <v>6</v>
      </c>
      <c r="F13" s="12" t="s">
        <v>1</v>
      </c>
      <c r="G13" s="12" t="s">
        <v>2</v>
      </c>
      <c r="H13" s="19" t="s">
        <v>3</v>
      </c>
      <c r="I13" s="13" t="s">
        <v>27</v>
      </c>
      <c r="J13" s="96" t="s">
        <v>73</v>
      </c>
    </row>
    <row r="14" spans="1:10" ht="30" customHeight="1" thickTop="1">
      <c r="A14" s="105" t="s">
        <v>10</v>
      </c>
      <c r="B14" s="106"/>
      <c r="C14" s="106"/>
      <c r="D14" s="106"/>
      <c r="E14" s="106"/>
      <c r="F14" s="15">
        <f>SUM(F15:F27)</f>
        <v>379458000</v>
      </c>
      <c r="G14" s="15">
        <f>SUM(G15:G27)</f>
        <v>2577134</v>
      </c>
      <c r="H14" s="20">
        <f>F14-G14</f>
        <v>376880866</v>
      </c>
      <c r="I14" s="83">
        <f>G14/F14*100</f>
        <v>0.67916185717523414</v>
      </c>
      <c r="J14" s="96"/>
    </row>
    <row r="15" spans="1:10" ht="30" customHeight="1">
      <c r="A15" s="5">
        <v>1</v>
      </c>
      <c r="B15" s="103" t="s">
        <v>8</v>
      </c>
      <c r="C15" s="103"/>
      <c r="D15" s="103"/>
      <c r="E15" s="2" t="s">
        <v>7</v>
      </c>
      <c r="F15" s="3">
        <v>6000000</v>
      </c>
      <c r="G15" s="74">
        <f>'1.본회의 회의비_해당없음'!F5</f>
        <v>0</v>
      </c>
      <c r="H15" s="21">
        <f t="shared" ref="H15:H27" si="0">F15-G15</f>
        <v>6000000</v>
      </c>
      <c r="I15" s="83">
        <f t="shared" ref="I15:I27" si="1">G15/F15*100</f>
        <v>0</v>
      </c>
      <c r="J15" s="96"/>
    </row>
    <row r="16" spans="1:10" ht="30" customHeight="1">
      <c r="A16" s="5">
        <v>2</v>
      </c>
      <c r="B16" s="103" t="s">
        <v>12</v>
      </c>
      <c r="C16" s="103"/>
      <c r="D16" s="103"/>
      <c r="E16" s="2" t="s">
        <v>11</v>
      </c>
      <c r="F16" s="3">
        <v>89000000</v>
      </c>
      <c r="G16" s="74">
        <f>'2. 위원회 회의비'!C15</f>
        <v>1001100</v>
      </c>
      <c r="H16" s="21">
        <f t="shared" si="0"/>
        <v>87998900</v>
      </c>
      <c r="I16" s="83">
        <f t="shared" si="1"/>
        <v>1.1248314606741572</v>
      </c>
      <c r="J16" s="96"/>
    </row>
    <row r="17" spans="1:10" ht="30" customHeight="1">
      <c r="A17" s="5">
        <v>3</v>
      </c>
      <c r="B17" s="103" t="s">
        <v>13</v>
      </c>
      <c r="C17" s="103"/>
      <c r="D17" s="103"/>
      <c r="E17" s="2" t="s">
        <v>11</v>
      </c>
      <c r="F17" s="3">
        <v>66000000</v>
      </c>
      <c r="G17" s="74">
        <f>'3. 위원회 운영비'!C15</f>
        <v>1576034</v>
      </c>
      <c r="H17" s="21">
        <f t="shared" si="0"/>
        <v>64423966</v>
      </c>
      <c r="I17" s="83">
        <f t="shared" si="1"/>
        <v>2.3879303030303034</v>
      </c>
      <c r="J17" s="96"/>
    </row>
    <row r="18" spans="1:10" ht="30" customHeight="1">
      <c r="A18" s="5">
        <v>4</v>
      </c>
      <c r="B18" s="103" t="s">
        <v>14</v>
      </c>
      <c r="C18" s="103"/>
      <c r="D18" s="103"/>
      <c r="E18" s="2" t="s">
        <v>24</v>
      </c>
      <c r="F18" s="93">
        <v>67000000</v>
      </c>
      <c r="G18" s="75"/>
      <c r="H18" s="21">
        <f t="shared" si="0"/>
        <v>67000000</v>
      </c>
      <c r="I18" s="83">
        <f t="shared" si="1"/>
        <v>0</v>
      </c>
      <c r="J18" s="96">
        <v>-8000</v>
      </c>
    </row>
    <row r="19" spans="1:10" ht="30" customHeight="1">
      <c r="A19" s="5">
        <v>5</v>
      </c>
      <c r="B19" s="103" t="s">
        <v>15</v>
      </c>
      <c r="C19" s="103"/>
      <c r="D19" s="103"/>
      <c r="E19" s="2" t="s">
        <v>24</v>
      </c>
      <c r="F19" s="93">
        <v>14000000</v>
      </c>
      <c r="G19" s="75"/>
      <c r="H19" s="21">
        <f t="shared" si="0"/>
        <v>14000000</v>
      </c>
      <c r="I19" s="83">
        <f t="shared" si="1"/>
        <v>0</v>
      </c>
      <c r="J19" s="96">
        <v>-8000</v>
      </c>
    </row>
    <row r="20" spans="1:10" ht="30" customHeight="1">
      <c r="A20" s="5">
        <v>6</v>
      </c>
      <c r="B20" s="103" t="s">
        <v>16</v>
      </c>
      <c r="C20" s="103"/>
      <c r="D20" s="103"/>
      <c r="E20" s="2" t="s">
        <v>7</v>
      </c>
      <c r="F20" s="94">
        <v>5000000</v>
      </c>
      <c r="G20" s="74">
        <f>'6. 소외계층 위문경비_해당없음'!F5</f>
        <v>0</v>
      </c>
      <c r="H20" s="21">
        <f t="shared" si="0"/>
        <v>5000000</v>
      </c>
      <c r="I20" s="83">
        <f t="shared" si="1"/>
        <v>0</v>
      </c>
      <c r="J20" s="96">
        <v>-5000</v>
      </c>
    </row>
    <row r="21" spans="1:10" ht="30" customHeight="1">
      <c r="A21" s="5">
        <v>7</v>
      </c>
      <c r="B21" s="103" t="s">
        <v>17</v>
      </c>
      <c r="C21" s="103"/>
      <c r="D21" s="103"/>
      <c r="E21" s="2" t="s">
        <v>25</v>
      </c>
      <c r="F21" s="3">
        <v>5000000</v>
      </c>
      <c r="G21" s="74">
        <f>'7. 유관기관 및 단체와의 간담회_해당없음'!F5</f>
        <v>0</v>
      </c>
      <c r="H21" s="21">
        <f t="shared" si="0"/>
        <v>5000000</v>
      </c>
      <c r="I21" s="83">
        <f t="shared" si="1"/>
        <v>0</v>
      </c>
      <c r="J21" s="96"/>
    </row>
    <row r="22" spans="1:10" ht="30" customHeight="1">
      <c r="A22" s="5">
        <v>8</v>
      </c>
      <c r="B22" s="103" t="s">
        <v>18</v>
      </c>
      <c r="C22" s="103"/>
      <c r="D22" s="103"/>
      <c r="E22" s="2" t="s">
        <v>7</v>
      </c>
      <c r="F22" s="93">
        <v>10000000</v>
      </c>
      <c r="G22" s="74">
        <f>'8. 전체의원 연찬회_해당없음'!F5</f>
        <v>0</v>
      </c>
      <c r="H22" s="21">
        <f t="shared" si="0"/>
        <v>10000000</v>
      </c>
      <c r="I22" s="83">
        <f t="shared" si="1"/>
        <v>0</v>
      </c>
      <c r="J22" s="96">
        <v>-7000</v>
      </c>
    </row>
    <row r="23" spans="1:10" ht="30" customHeight="1">
      <c r="A23" s="5">
        <v>9</v>
      </c>
      <c r="B23" s="103" t="s">
        <v>19</v>
      </c>
      <c r="C23" s="103"/>
      <c r="D23" s="103"/>
      <c r="E23" s="2" t="s">
        <v>7</v>
      </c>
      <c r="F23" s="3">
        <v>3000000</v>
      </c>
      <c r="G23" s="74">
        <f>'9. 의정활동 격려 및 위로금_해당없음'!F5</f>
        <v>0</v>
      </c>
      <c r="H23" s="21">
        <f t="shared" si="0"/>
        <v>3000000</v>
      </c>
      <c r="I23" s="83">
        <f t="shared" si="1"/>
        <v>0</v>
      </c>
      <c r="J23" s="96"/>
    </row>
    <row r="24" spans="1:10" ht="30" customHeight="1">
      <c r="A24" s="5">
        <v>10</v>
      </c>
      <c r="B24" s="103" t="s">
        <v>20</v>
      </c>
      <c r="C24" s="103"/>
      <c r="D24" s="103"/>
      <c r="E24" s="2" t="s">
        <v>7</v>
      </c>
      <c r="F24" s="93">
        <v>49000000</v>
      </c>
      <c r="G24" s="74">
        <f>'10. 신년 인사회 및 개원식_해당없음'!F5</f>
        <v>0</v>
      </c>
      <c r="H24" s="21">
        <f t="shared" si="0"/>
        <v>49000000</v>
      </c>
      <c r="I24" s="83">
        <f t="shared" si="1"/>
        <v>0</v>
      </c>
      <c r="J24" s="96">
        <v>33000</v>
      </c>
    </row>
    <row r="25" spans="1:10" ht="30" customHeight="1">
      <c r="A25" s="5">
        <v>11</v>
      </c>
      <c r="B25" s="103" t="s">
        <v>21</v>
      </c>
      <c r="C25" s="103"/>
      <c r="D25" s="103"/>
      <c r="E25" s="2" t="s">
        <v>7</v>
      </c>
      <c r="F25" s="93">
        <v>5000000</v>
      </c>
      <c r="G25" s="74">
        <f>'11. 축조화환 및 기념품 구입_해당없음'!F5</f>
        <v>0</v>
      </c>
      <c r="H25" s="21">
        <f t="shared" si="0"/>
        <v>5000000</v>
      </c>
      <c r="I25" s="83">
        <f t="shared" si="1"/>
        <v>0</v>
      </c>
      <c r="J25" s="96">
        <v>-5000</v>
      </c>
    </row>
    <row r="26" spans="1:10" ht="30" customHeight="1">
      <c r="A26" s="5">
        <v>12</v>
      </c>
      <c r="B26" s="103" t="s">
        <v>22</v>
      </c>
      <c r="C26" s="103"/>
      <c r="D26" s="103"/>
      <c r="E26" s="2" t="s">
        <v>26</v>
      </c>
      <c r="F26" s="3">
        <v>36000000</v>
      </c>
      <c r="G26" s="74">
        <f>'12. 교섭단체 지원_해당없음'!F5</f>
        <v>0</v>
      </c>
      <c r="H26" s="21">
        <f t="shared" si="0"/>
        <v>36000000</v>
      </c>
      <c r="I26" s="83">
        <f t="shared" si="1"/>
        <v>0</v>
      </c>
      <c r="J26" s="96"/>
    </row>
    <row r="27" spans="1:10" ht="30" customHeight="1" thickBot="1">
      <c r="A27" s="7">
        <v>13</v>
      </c>
      <c r="B27" s="104" t="s">
        <v>23</v>
      </c>
      <c r="C27" s="104"/>
      <c r="D27" s="104"/>
      <c r="E27" s="14" t="s">
        <v>7</v>
      </c>
      <c r="F27" s="95">
        <v>24458000</v>
      </c>
      <c r="G27" s="76">
        <f>'13. 기타 공적경비_해당없음'!F5</f>
        <v>0</v>
      </c>
      <c r="H27" s="22">
        <f t="shared" si="0"/>
        <v>24458000</v>
      </c>
      <c r="I27" s="84">
        <f t="shared" si="1"/>
        <v>0</v>
      </c>
      <c r="J27" s="96"/>
    </row>
  </sheetData>
  <mergeCells count="20">
    <mergeCell ref="A14:E14"/>
    <mergeCell ref="A12:I12"/>
    <mergeCell ref="A11:I11"/>
    <mergeCell ref="A2:I2"/>
    <mergeCell ref="B23:D23"/>
    <mergeCell ref="A5:F5"/>
    <mergeCell ref="A4:F4"/>
    <mergeCell ref="B13:D13"/>
    <mergeCell ref="B15:D15"/>
    <mergeCell ref="B16:D16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</mergeCells>
  <phoneticPr fontId="2" type="noConversion"/>
  <pageMargins left="0.7" right="0.7" top="0.75" bottom="0.75" header="0.3" footer="0.3"/>
  <pageSetup paperSize="9" scale="57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CC040-6F89-47BB-BDF2-2E7399C04524}">
  <dimension ref="A2:M46"/>
  <sheetViews>
    <sheetView workbookViewId="0">
      <pane ySplit="5" topLeftCell="A6" activePane="bottomLeft" state="frozen"/>
      <selection pane="bottomLeft" activeCell="C14" sqref="C14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13" ht="40.5" customHeight="1">
      <c r="A2" s="113" t="s">
        <v>40</v>
      </c>
      <c r="B2" s="113"/>
      <c r="C2" s="113"/>
      <c r="D2" s="113"/>
      <c r="E2" s="113"/>
      <c r="F2" s="113"/>
      <c r="G2" s="113"/>
    </row>
    <row r="3" spans="1:13">
      <c r="G3" s="28" t="s">
        <v>28</v>
      </c>
    </row>
    <row r="4" spans="1:13" s="29" customFormat="1" ht="30" customHeight="1">
      <c r="A4" s="33" t="s">
        <v>29</v>
      </c>
      <c r="B4" s="34" t="s">
        <v>30</v>
      </c>
      <c r="C4" s="33" t="s">
        <v>38</v>
      </c>
      <c r="D4" s="49" t="s">
        <v>31</v>
      </c>
      <c r="E4" s="33" t="s">
        <v>32</v>
      </c>
      <c r="F4" s="50" t="s">
        <v>39</v>
      </c>
      <c r="G4" s="33" t="s">
        <v>33</v>
      </c>
    </row>
    <row r="5" spans="1:13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13" s="31" customFormat="1" ht="30" customHeight="1">
      <c r="A6" s="35">
        <f>SUBTOTAL(103,$B$6:B6)</f>
        <v>0</v>
      </c>
      <c r="B6" s="85"/>
      <c r="C6" s="86"/>
      <c r="D6" s="77"/>
      <c r="E6" s="86"/>
      <c r="F6" s="87"/>
      <c r="G6" s="88" t="s">
        <v>35</v>
      </c>
    </row>
    <row r="7" spans="1:13" s="31" customFormat="1" ht="30" customHeight="1">
      <c r="A7" s="35">
        <f>SUBTOTAL(103,$B$6:B7)</f>
        <v>0</v>
      </c>
      <c r="B7" s="89"/>
      <c r="C7" s="86"/>
      <c r="D7" s="77"/>
      <c r="E7" s="88"/>
      <c r="F7" s="90"/>
      <c r="G7" s="88" t="s">
        <v>35</v>
      </c>
    </row>
    <row r="8" spans="1:13" s="31" customFormat="1" ht="30" customHeight="1">
      <c r="A8" s="35">
        <f>SUBTOTAL(103,$B$6:B8)</f>
        <v>0</v>
      </c>
      <c r="B8" s="89"/>
      <c r="C8" s="86"/>
      <c r="D8" s="77"/>
      <c r="E8" s="88"/>
      <c r="F8" s="90"/>
      <c r="G8" s="88" t="s">
        <v>35</v>
      </c>
    </row>
    <row r="9" spans="1:13" s="31" customFormat="1" ht="30" customHeight="1">
      <c r="A9" s="35">
        <f>SUBTOTAL(103,$B$6:B9)</f>
        <v>0</v>
      </c>
      <c r="B9" s="89"/>
      <c r="C9" s="86"/>
      <c r="D9" s="77"/>
      <c r="E9" s="88"/>
      <c r="F9" s="90"/>
      <c r="G9" s="88" t="s">
        <v>35</v>
      </c>
    </row>
    <row r="10" spans="1:13" s="31" customFormat="1" ht="30" customHeight="1">
      <c r="A10" s="35">
        <f>SUBTOTAL(103,$B$6:B10)</f>
        <v>0</v>
      </c>
      <c r="B10" s="89"/>
      <c r="C10" s="86"/>
      <c r="D10" s="77"/>
      <c r="E10" s="88"/>
      <c r="F10" s="90"/>
      <c r="G10" s="88" t="s">
        <v>35</v>
      </c>
    </row>
    <row r="11" spans="1:13" s="31" customFormat="1" ht="30" customHeight="1">
      <c r="A11" s="35">
        <f>SUBTOTAL(103,$B$6:B11)</f>
        <v>0</v>
      </c>
      <c r="B11" s="37"/>
      <c r="C11" s="32"/>
      <c r="D11" s="41"/>
      <c r="E11" s="32"/>
      <c r="F11" s="42"/>
      <c r="G11" s="32"/>
    </row>
    <row r="12" spans="1:13" s="31" customFormat="1" ht="30" customHeight="1">
      <c r="A12" s="35">
        <f>SUBTOTAL(103,$B$6:B12)</f>
        <v>0</v>
      </c>
      <c r="B12" s="37"/>
      <c r="C12" s="44"/>
      <c r="D12" s="41"/>
      <c r="E12" s="32"/>
      <c r="F12" s="42"/>
      <c r="G12" s="32"/>
      <c r="M12" s="31" t="s">
        <v>72</v>
      </c>
    </row>
    <row r="13" spans="1:13" s="31" customFormat="1" ht="30" customHeight="1">
      <c r="A13" s="35">
        <f>SUBTOTAL(103,$B$6:B13)</f>
        <v>0</v>
      </c>
      <c r="B13" s="37"/>
      <c r="C13" s="32"/>
      <c r="D13" s="41"/>
      <c r="E13" s="32"/>
      <c r="F13" s="42"/>
      <c r="G13" s="32"/>
    </row>
    <row r="14" spans="1:13" s="31" customFormat="1" ht="30" customHeight="1">
      <c r="A14" s="35">
        <f>SUBTOTAL(103,$B$6:B14)</f>
        <v>0</v>
      </c>
      <c r="B14" s="37"/>
      <c r="C14" s="32"/>
      <c r="D14" s="41"/>
      <c r="E14" s="32"/>
      <c r="F14" s="42"/>
      <c r="G14" s="32"/>
    </row>
    <row r="15" spans="1:13" s="31" customFormat="1" ht="30" customHeight="1">
      <c r="A15" s="35">
        <f>SUBTOTAL(103,$B$6:B15)</f>
        <v>0</v>
      </c>
      <c r="B15" s="37"/>
      <c r="C15" s="32"/>
      <c r="D15" s="41"/>
      <c r="E15" s="32"/>
      <c r="F15" s="42"/>
      <c r="G15" s="32"/>
    </row>
    <row r="16" spans="1:13" s="31" customFormat="1" ht="30" customHeight="1">
      <c r="A16" s="35">
        <f>SUBTOTAL(103,$B$6:B16)</f>
        <v>0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0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0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0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0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0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0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0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0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0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0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0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0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0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0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0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0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0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0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0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0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0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0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0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0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0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0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0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0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0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0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5352A-58DA-4AF9-A387-BC64E83F28E6}">
  <dimension ref="A2:I60"/>
  <sheetViews>
    <sheetView topLeftCell="A11" workbookViewId="0">
      <selection activeCell="E25" sqref="E25:F25"/>
    </sheetView>
  </sheetViews>
  <sheetFormatPr defaultRowHeight="16.5"/>
  <cols>
    <col min="1" max="1" width="10.875" customWidth="1"/>
    <col min="2" max="2" width="18.625" customWidth="1"/>
    <col min="3" max="5" width="18.625" style="1" customWidth="1"/>
    <col min="6" max="6" width="52.875" style="26" customWidth="1"/>
    <col min="7" max="7" width="13.125" style="1" customWidth="1"/>
    <col min="8" max="8" width="14.875" style="27" customWidth="1"/>
    <col min="9" max="9" width="13" style="1" customWidth="1"/>
  </cols>
  <sheetData>
    <row r="2" spans="1:9" ht="40.5" customHeight="1">
      <c r="A2" s="113" t="s">
        <v>50</v>
      </c>
      <c r="B2" s="113"/>
      <c r="C2" s="113"/>
      <c r="D2" s="113"/>
      <c r="E2" s="113"/>
      <c r="F2" s="113"/>
      <c r="G2" s="113"/>
      <c r="H2" s="113"/>
      <c r="I2" s="113"/>
    </row>
    <row r="3" spans="1:9" ht="13.5" customHeight="1">
      <c r="A3" s="66"/>
      <c r="B3" s="66"/>
      <c r="C3" s="66"/>
      <c r="D3" s="66"/>
      <c r="E3" s="66"/>
      <c r="F3" s="66"/>
      <c r="G3" s="66"/>
      <c r="H3" s="66"/>
      <c r="I3" s="66"/>
    </row>
    <row r="4" spans="1:9" ht="36" customHeight="1">
      <c r="A4" s="118" t="s">
        <v>52</v>
      </c>
      <c r="B4" s="118"/>
      <c r="C4" s="118"/>
      <c r="D4" s="118"/>
      <c r="E4" s="118"/>
      <c r="F4" s="71"/>
      <c r="G4" s="66"/>
      <c r="H4" s="66"/>
      <c r="I4" s="66"/>
    </row>
    <row r="5" spans="1:9" ht="30" customHeight="1" thickBot="1">
      <c r="A5" s="107" t="s">
        <v>28</v>
      </c>
      <c r="B5" s="107"/>
      <c r="C5" s="107"/>
      <c r="D5" s="107"/>
      <c r="E5" s="107"/>
      <c r="F5" s="72"/>
      <c r="G5" s="66"/>
      <c r="H5" s="66"/>
      <c r="I5" s="66"/>
    </row>
    <row r="6" spans="1:9" ht="30" customHeight="1" thickBot="1">
      <c r="A6" s="58" t="s">
        <v>41</v>
      </c>
      <c r="B6" s="59" t="s">
        <v>9</v>
      </c>
      <c r="C6" s="59" t="s">
        <v>2</v>
      </c>
      <c r="D6" s="60" t="s">
        <v>34</v>
      </c>
      <c r="E6" s="61" t="s">
        <v>27</v>
      </c>
      <c r="F6" s="29"/>
      <c r="G6" s="66"/>
      <c r="H6" s="66"/>
      <c r="I6" s="66"/>
    </row>
    <row r="7" spans="1:9" ht="30" customHeight="1" thickTop="1">
      <c r="A7" s="56" t="s">
        <v>26</v>
      </c>
      <c r="B7" s="62">
        <v>4000000</v>
      </c>
      <c r="C7" s="62">
        <f>SUMIF(B20:B60,"운영",H20:H60)</f>
        <v>0</v>
      </c>
      <c r="D7" s="57">
        <f>B7-C7</f>
        <v>4000000</v>
      </c>
      <c r="E7" s="63">
        <f>C7/B7*100</f>
        <v>0</v>
      </c>
      <c r="F7" s="70"/>
      <c r="G7" s="66"/>
      <c r="H7" s="66"/>
      <c r="I7" s="66"/>
    </row>
    <row r="8" spans="1:9" ht="30" customHeight="1">
      <c r="A8" s="54" t="s">
        <v>43</v>
      </c>
      <c r="B8" s="64">
        <v>15000000</v>
      </c>
      <c r="C8" s="64">
        <f>SUMIF(B20:B60,"행안",H20:H60)</f>
        <v>0</v>
      </c>
      <c r="D8" s="51">
        <f t="shared" ref="D8:D14" si="0">B8-C8</f>
        <v>15000000</v>
      </c>
      <c r="E8" s="63">
        <f t="shared" ref="E8:E15" si="1">C8/B8*100</f>
        <v>0</v>
      </c>
      <c r="F8" s="70"/>
      <c r="G8" s="66"/>
      <c r="H8" s="66"/>
      <c r="I8" s="66"/>
    </row>
    <row r="9" spans="1:9" ht="30" customHeight="1">
      <c r="A9" s="54" t="s">
        <v>44</v>
      </c>
      <c r="B9" s="64">
        <v>15000000</v>
      </c>
      <c r="C9" s="64">
        <f>SUMIF(B20:B60,"문복",H20:H60)</f>
        <v>0</v>
      </c>
      <c r="D9" s="51">
        <f t="shared" si="0"/>
        <v>15000000</v>
      </c>
      <c r="E9" s="63">
        <f t="shared" si="1"/>
        <v>0</v>
      </c>
      <c r="F9" s="70"/>
      <c r="G9" s="66"/>
      <c r="H9" s="66"/>
      <c r="I9" s="66"/>
    </row>
    <row r="10" spans="1:9" ht="30" customHeight="1">
      <c r="A10" s="54" t="s">
        <v>45</v>
      </c>
      <c r="B10" s="64">
        <v>15000000</v>
      </c>
      <c r="C10" s="64">
        <f>SUMIF(B20:B60,"산경",H20:H60)</f>
        <v>0</v>
      </c>
      <c r="D10" s="51">
        <f t="shared" si="0"/>
        <v>15000000</v>
      </c>
      <c r="E10" s="63">
        <f t="shared" si="1"/>
        <v>0</v>
      </c>
      <c r="F10" s="70"/>
      <c r="G10" s="66"/>
      <c r="H10" s="66"/>
      <c r="I10" s="66"/>
    </row>
    <row r="11" spans="1:9" ht="30" customHeight="1">
      <c r="A11" s="54" t="s">
        <v>46</v>
      </c>
      <c r="B11" s="64">
        <v>15000000</v>
      </c>
      <c r="C11" s="64">
        <f>SUMIF(B20:B60,"건교",H20:H60)</f>
        <v>0</v>
      </c>
      <c r="D11" s="51">
        <f t="shared" si="0"/>
        <v>15000000</v>
      </c>
      <c r="E11" s="63">
        <f t="shared" si="1"/>
        <v>0</v>
      </c>
      <c r="F11" s="70"/>
      <c r="G11" s="66"/>
      <c r="H11" s="66"/>
      <c r="I11" s="66"/>
    </row>
    <row r="12" spans="1:9" ht="30" customHeight="1">
      <c r="A12" s="54" t="s">
        <v>47</v>
      </c>
      <c r="B12" s="64">
        <v>15000000</v>
      </c>
      <c r="C12" s="64">
        <f>SUMIF(B20:B60,"교육",H20:H60)</f>
        <v>1001100</v>
      </c>
      <c r="D12" s="51">
        <f t="shared" si="0"/>
        <v>13998900</v>
      </c>
      <c r="E12" s="63">
        <f t="shared" si="1"/>
        <v>6.6739999999999995</v>
      </c>
      <c r="F12" s="70"/>
      <c r="G12" s="66"/>
      <c r="H12" s="66"/>
      <c r="I12" s="66"/>
    </row>
    <row r="13" spans="1:9" ht="30" customHeight="1">
      <c r="A13" s="54" t="s">
        <v>48</v>
      </c>
      <c r="B13" s="64">
        <v>4000000</v>
      </c>
      <c r="C13" s="64">
        <f>SUMIF(B20:B60,"예결",H20:H60)</f>
        <v>0</v>
      </c>
      <c r="D13" s="51">
        <f t="shared" si="0"/>
        <v>4000000</v>
      </c>
      <c r="E13" s="63">
        <f t="shared" si="1"/>
        <v>0</v>
      </c>
      <c r="F13" s="70"/>
      <c r="G13" s="66"/>
      <c r="H13" s="66"/>
      <c r="I13" s="66"/>
    </row>
    <row r="14" spans="1:9" ht="30" customHeight="1">
      <c r="A14" s="54" t="s">
        <v>49</v>
      </c>
      <c r="B14" s="64">
        <v>6000000</v>
      </c>
      <c r="C14" s="64">
        <f>SUMIF(B20:B60,"특위",H20:H60)</f>
        <v>0</v>
      </c>
      <c r="D14" s="51">
        <f t="shared" si="0"/>
        <v>6000000</v>
      </c>
      <c r="E14" s="63">
        <f t="shared" si="1"/>
        <v>0</v>
      </c>
      <c r="F14" s="70"/>
      <c r="G14" s="66"/>
      <c r="H14" s="66"/>
      <c r="I14" s="66"/>
    </row>
    <row r="15" spans="1:9" ht="30" customHeight="1" thickBot="1">
      <c r="A15" s="55" t="s">
        <v>10</v>
      </c>
      <c r="B15" s="65">
        <f>SUM(B7:B14)</f>
        <v>89000000</v>
      </c>
      <c r="C15" s="65">
        <f>SUM(C7:C14)</f>
        <v>1001100</v>
      </c>
      <c r="D15" s="65">
        <f>SUM(D7:D14)</f>
        <v>87998900</v>
      </c>
      <c r="E15" s="73">
        <f t="shared" si="1"/>
        <v>1.1248314606741572</v>
      </c>
      <c r="F15" s="69"/>
      <c r="G15" s="66"/>
      <c r="H15" s="66"/>
      <c r="I15" s="66"/>
    </row>
    <row r="16" spans="1:9" ht="14.25" customHeight="1">
      <c r="A16" s="67"/>
      <c r="B16" s="68"/>
      <c r="C16" s="68"/>
      <c r="D16" s="68"/>
      <c r="E16" s="68"/>
      <c r="F16" s="69"/>
      <c r="G16" s="66"/>
      <c r="H16" s="66"/>
      <c r="I16" s="66"/>
    </row>
    <row r="17" spans="1:9" ht="36" customHeight="1">
      <c r="A17" s="117" t="s">
        <v>53</v>
      </c>
      <c r="B17" s="117"/>
      <c r="C17" s="117"/>
      <c r="D17" s="117"/>
      <c r="E17" s="117"/>
      <c r="F17" s="117"/>
      <c r="G17" s="117"/>
      <c r="H17" s="117"/>
      <c r="I17" s="117"/>
    </row>
    <row r="18" spans="1:9">
      <c r="I18" s="28" t="s">
        <v>28</v>
      </c>
    </row>
    <row r="19" spans="1:9" s="29" customFormat="1" ht="30" customHeight="1">
      <c r="A19" s="33" t="s">
        <v>29</v>
      </c>
      <c r="B19" s="33" t="s">
        <v>42</v>
      </c>
      <c r="C19" s="34" t="s">
        <v>30</v>
      </c>
      <c r="D19" s="33" t="s">
        <v>38</v>
      </c>
      <c r="E19" s="121" t="s">
        <v>31</v>
      </c>
      <c r="F19" s="122"/>
      <c r="G19" s="33" t="s">
        <v>32</v>
      </c>
      <c r="H19" s="50" t="s">
        <v>39</v>
      </c>
      <c r="I19" s="33" t="s">
        <v>33</v>
      </c>
    </row>
    <row r="20" spans="1:9" s="31" customFormat="1" ht="30" customHeight="1">
      <c r="A20" s="35">
        <f>SUBTOTAL(103,$C$20:C20)</f>
        <v>1</v>
      </c>
      <c r="B20" s="32" t="s">
        <v>47</v>
      </c>
      <c r="C20" s="37" t="s">
        <v>77</v>
      </c>
      <c r="D20" s="30" t="s">
        <v>76</v>
      </c>
      <c r="E20" s="123" t="s">
        <v>78</v>
      </c>
      <c r="F20" s="124"/>
      <c r="G20" s="32">
        <v>5</v>
      </c>
      <c r="H20" s="46">
        <v>224300</v>
      </c>
      <c r="I20" s="32" t="s">
        <v>35</v>
      </c>
    </row>
    <row r="21" spans="1:9" s="31" customFormat="1" ht="30" customHeight="1">
      <c r="A21" s="35">
        <f>SUBTOTAL(103,$C$20:C21)</f>
        <v>2</v>
      </c>
      <c r="B21" s="32" t="s">
        <v>47</v>
      </c>
      <c r="C21" s="37" t="s">
        <v>79</v>
      </c>
      <c r="D21" s="30" t="s">
        <v>80</v>
      </c>
      <c r="E21" s="123" t="s">
        <v>81</v>
      </c>
      <c r="F21" s="124"/>
      <c r="G21" s="32">
        <v>4</v>
      </c>
      <c r="H21" s="46">
        <v>136800</v>
      </c>
      <c r="I21" s="32" t="s">
        <v>35</v>
      </c>
    </row>
    <row r="22" spans="1:9" s="31" customFormat="1" ht="30" customHeight="1">
      <c r="A22" s="35">
        <f>SUBTOTAL(103,$C$20:C22)</f>
        <v>3</v>
      </c>
      <c r="B22" s="32" t="s">
        <v>47</v>
      </c>
      <c r="C22" s="48">
        <v>46184.5</v>
      </c>
      <c r="D22" s="32" t="s">
        <v>75</v>
      </c>
      <c r="E22" s="123" t="s">
        <v>82</v>
      </c>
      <c r="F22" s="124"/>
      <c r="G22" s="32">
        <v>5</v>
      </c>
      <c r="H22" s="42">
        <v>120000</v>
      </c>
      <c r="I22" s="32" t="s">
        <v>35</v>
      </c>
    </row>
    <row r="23" spans="1:9" s="31" customFormat="1" ht="30" customHeight="1">
      <c r="A23" s="35">
        <f>SUBTOTAL(103,$C$20:C23)</f>
        <v>4</v>
      </c>
      <c r="B23" s="32" t="s">
        <v>47</v>
      </c>
      <c r="C23" s="48">
        <v>46188.51458333333</v>
      </c>
      <c r="D23" s="32" t="s">
        <v>83</v>
      </c>
      <c r="E23" s="123" t="s">
        <v>84</v>
      </c>
      <c r="F23" s="124"/>
      <c r="G23" s="32">
        <v>6</v>
      </c>
      <c r="H23" s="42">
        <v>240000</v>
      </c>
      <c r="I23" s="32" t="s">
        <v>35</v>
      </c>
    </row>
    <row r="24" spans="1:9" s="31" customFormat="1" ht="30" customHeight="1">
      <c r="A24" s="35">
        <f>SUBTOTAL(103,$C$20:C24)</f>
        <v>5</v>
      </c>
      <c r="B24" s="32" t="s">
        <v>47</v>
      </c>
      <c r="C24" s="48">
        <v>46189.53125</v>
      </c>
      <c r="D24" s="32" t="s">
        <v>85</v>
      </c>
      <c r="E24" s="123" t="s">
        <v>86</v>
      </c>
      <c r="F24" s="124"/>
      <c r="G24" s="32">
        <v>7</v>
      </c>
      <c r="H24" s="42">
        <v>280000</v>
      </c>
      <c r="I24" s="32" t="s">
        <v>35</v>
      </c>
    </row>
    <row r="25" spans="1:9" s="31" customFormat="1" ht="30" customHeight="1">
      <c r="A25" s="35">
        <f>SUBTOTAL(103,$C$20:C25)</f>
        <v>6</v>
      </c>
      <c r="B25" s="32" t="s">
        <v>106</v>
      </c>
      <c r="C25" s="37" t="s">
        <v>107</v>
      </c>
      <c r="D25" s="32" t="s">
        <v>108</v>
      </c>
      <c r="E25" s="123" t="s">
        <v>109</v>
      </c>
      <c r="F25" s="124"/>
      <c r="G25" s="32"/>
      <c r="H25" s="42"/>
      <c r="I25" s="32"/>
    </row>
    <row r="26" spans="1:9" s="31" customFormat="1" ht="30" customHeight="1">
      <c r="A26" s="35">
        <f>SUBTOTAL(103,$C$20:C26)</f>
        <v>6</v>
      </c>
      <c r="B26" s="32"/>
      <c r="C26" s="37"/>
      <c r="D26" s="32"/>
      <c r="E26" s="123"/>
      <c r="F26" s="124"/>
      <c r="G26" s="32"/>
      <c r="H26" s="42"/>
      <c r="I26" s="32"/>
    </row>
    <row r="27" spans="1:9" s="31" customFormat="1" ht="30" customHeight="1">
      <c r="A27" s="35">
        <f>SUBTOTAL(103,$C$20:C27)</f>
        <v>6</v>
      </c>
      <c r="B27" s="32"/>
      <c r="C27" s="37"/>
      <c r="D27" s="32"/>
      <c r="E27" s="119"/>
      <c r="F27" s="120"/>
      <c r="G27" s="32"/>
      <c r="H27" s="42"/>
      <c r="I27" s="32"/>
    </row>
    <row r="28" spans="1:9" s="31" customFormat="1" ht="30" customHeight="1">
      <c r="A28" s="35">
        <f>SUBTOTAL(103,$C$20:C28)</f>
        <v>6</v>
      </c>
      <c r="B28" s="32"/>
      <c r="C28" s="37"/>
      <c r="D28" s="32"/>
      <c r="E28" s="119"/>
      <c r="F28" s="120"/>
      <c r="G28" s="32"/>
      <c r="H28" s="42"/>
      <c r="I28" s="32"/>
    </row>
    <row r="29" spans="1:9" s="31" customFormat="1" ht="30" customHeight="1">
      <c r="A29" s="35">
        <f>SUBTOTAL(103,$C$20:C29)</f>
        <v>6</v>
      </c>
      <c r="B29" s="32"/>
      <c r="C29" s="37"/>
      <c r="D29" s="30"/>
      <c r="E29" s="119"/>
      <c r="F29" s="120"/>
      <c r="G29" s="32"/>
      <c r="H29" s="42"/>
      <c r="I29" s="32"/>
    </row>
    <row r="30" spans="1:9" s="31" customFormat="1" ht="30" customHeight="1">
      <c r="A30" s="35">
        <f>SUBTOTAL(103,$C$20:C30)</f>
        <v>6</v>
      </c>
      <c r="B30" s="32"/>
      <c r="C30" s="37"/>
      <c r="D30" s="32"/>
      <c r="E30" s="119"/>
      <c r="F30" s="120"/>
      <c r="G30" s="32"/>
      <c r="H30" s="42"/>
      <c r="I30" s="32"/>
    </row>
    <row r="31" spans="1:9" s="31" customFormat="1" ht="30" customHeight="1">
      <c r="A31" s="35">
        <f>SUBTOTAL(103,$C$20:C31)</f>
        <v>6</v>
      </c>
      <c r="B31" s="32"/>
      <c r="C31" s="37"/>
      <c r="D31" s="32"/>
      <c r="E31" s="119"/>
      <c r="F31" s="120"/>
      <c r="G31" s="32"/>
      <c r="H31" s="42"/>
      <c r="I31" s="32"/>
    </row>
    <row r="32" spans="1:9" s="31" customFormat="1" ht="30" customHeight="1">
      <c r="A32" s="35">
        <f>SUBTOTAL(103,$C$20:C32)</f>
        <v>6</v>
      </c>
      <c r="B32" s="32"/>
      <c r="C32" s="37"/>
      <c r="D32" s="44"/>
      <c r="E32" s="123"/>
      <c r="F32" s="124"/>
      <c r="G32" s="32"/>
      <c r="H32" s="42"/>
      <c r="I32" s="32"/>
    </row>
    <row r="33" spans="1:9" s="31" customFormat="1" ht="30" customHeight="1">
      <c r="A33" s="35">
        <f>SUBTOTAL(103,$C$20:C33)</f>
        <v>6</v>
      </c>
      <c r="B33" s="32"/>
      <c r="C33" s="37"/>
      <c r="D33" s="32"/>
      <c r="E33" s="123"/>
      <c r="F33" s="124"/>
      <c r="G33" s="32"/>
      <c r="H33" s="42"/>
      <c r="I33" s="32"/>
    </row>
    <row r="34" spans="1:9" s="31" customFormat="1" ht="30" customHeight="1">
      <c r="A34" s="35">
        <f>SUBTOTAL(103,$C$20:C34)</f>
        <v>6</v>
      </c>
      <c r="B34" s="32"/>
      <c r="C34" s="37"/>
      <c r="D34" s="30"/>
      <c r="E34" s="123"/>
      <c r="F34" s="124"/>
      <c r="G34" s="32"/>
      <c r="H34" s="46"/>
      <c r="I34" s="32"/>
    </row>
    <row r="35" spans="1:9" s="31" customFormat="1" ht="30" customHeight="1">
      <c r="A35" s="35">
        <f>SUBTOTAL(103,$C$20:C35)</f>
        <v>6</v>
      </c>
      <c r="B35" s="32"/>
      <c r="C35" s="37"/>
      <c r="D35" s="30"/>
      <c r="E35" s="123"/>
      <c r="F35" s="124"/>
      <c r="G35" s="32"/>
      <c r="H35" s="46"/>
      <c r="I35" s="32"/>
    </row>
    <row r="36" spans="1:9" s="31" customFormat="1" ht="30" customHeight="1">
      <c r="A36" s="35">
        <f>SUBTOTAL(103,$C$20:C36)</f>
        <v>6</v>
      </c>
      <c r="B36" s="32"/>
      <c r="C36" s="48"/>
      <c r="D36" s="32"/>
      <c r="E36" s="123"/>
      <c r="F36" s="124"/>
      <c r="G36" s="32"/>
      <c r="H36" s="42"/>
      <c r="I36" s="32"/>
    </row>
    <row r="37" spans="1:9" ht="30" customHeight="1">
      <c r="A37" s="35">
        <f>SUBTOTAL(103,$C$20:C37)</f>
        <v>6</v>
      </c>
      <c r="B37" s="32"/>
      <c r="C37" s="48"/>
      <c r="D37" s="32"/>
      <c r="E37" s="123"/>
      <c r="F37" s="124"/>
      <c r="G37" s="32"/>
      <c r="H37" s="42"/>
      <c r="I37" s="32"/>
    </row>
    <row r="38" spans="1:9" ht="30" customHeight="1">
      <c r="A38" s="35">
        <f>SUBTOTAL(103,$C$20:C38)</f>
        <v>6</v>
      </c>
      <c r="B38" s="32"/>
      <c r="C38" s="48"/>
      <c r="D38" s="32"/>
      <c r="E38" s="123"/>
      <c r="F38" s="124"/>
      <c r="G38" s="32"/>
      <c r="H38" s="42"/>
      <c r="I38" s="32"/>
    </row>
    <row r="39" spans="1:9" ht="30" customHeight="1">
      <c r="A39" s="35">
        <f>SUBTOTAL(103,$C$20:C39)</f>
        <v>6</v>
      </c>
      <c r="B39" s="35"/>
      <c r="C39" s="48"/>
      <c r="D39" s="32"/>
      <c r="E39" s="123"/>
      <c r="F39" s="124"/>
      <c r="G39" s="32"/>
      <c r="H39" s="42"/>
      <c r="I39" s="32"/>
    </row>
    <row r="40" spans="1:9" ht="30" customHeight="1">
      <c r="A40" s="35">
        <f>SUBTOTAL(103,$C$20:C40)</f>
        <v>6</v>
      </c>
      <c r="B40" s="35"/>
      <c r="C40" s="48"/>
      <c r="D40" s="32"/>
      <c r="E40" s="123"/>
      <c r="F40" s="124"/>
      <c r="G40" s="32"/>
      <c r="H40" s="42"/>
      <c r="I40" s="32"/>
    </row>
    <row r="41" spans="1:9" ht="30" customHeight="1">
      <c r="A41" s="35">
        <f>SUBTOTAL(103,$C$20:C41)</f>
        <v>6</v>
      </c>
      <c r="B41" s="35"/>
      <c r="C41" s="48"/>
      <c r="D41" s="32"/>
      <c r="E41" s="123"/>
      <c r="F41" s="124"/>
      <c r="G41" s="32"/>
      <c r="H41" s="42"/>
      <c r="I41" s="32"/>
    </row>
    <row r="42" spans="1:9" ht="30" customHeight="1">
      <c r="A42" s="35">
        <f>SUBTOTAL(103,$C$20:C42)</f>
        <v>6</v>
      </c>
      <c r="B42" s="35"/>
      <c r="C42" s="48"/>
      <c r="D42" s="32"/>
      <c r="E42" s="123"/>
      <c r="F42" s="124"/>
      <c r="G42" s="32"/>
      <c r="H42" s="42"/>
      <c r="I42" s="32"/>
    </row>
    <row r="43" spans="1:9" ht="30" customHeight="1">
      <c r="A43" s="35">
        <f>SUBTOTAL(103,$C$20:C43)</f>
        <v>6</v>
      </c>
      <c r="B43" s="35"/>
      <c r="C43" s="48"/>
      <c r="D43" s="32"/>
      <c r="E43" s="123"/>
      <c r="F43" s="124"/>
      <c r="G43" s="32"/>
      <c r="H43" s="42"/>
      <c r="I43" s="32"/>
    </row>
    <row r="44" spans="1:9" ht="30" customHeight="1">
      <c r="A44" s="35">
        <f>SUBTOTAL(103,$C$20:C44)</f>
        <v>6</v>
      </c>
      <c r="B44" s="35"/>
      <c r="C44" s="48"/>
      <c r="D44" s="32"/>
      <c r="E44" s="123"/>
      <c r="F44" s="124"/>
      <c r="G44" s="32"/>
      <c r="H44" s="42"/>
      <c r="I44" s="32"/>
    </row>
    <row r="45" spans="1:9" ht="30" customHeight="1">
      <c r="A45" s="35">
        <f>SUBTOTAL(103,$C$20:C45)</f>
        <v>6</v>
      </c>
      <c r="B45" s="35"/>
      <c r="C45" s="48"/>
      <c r="D45" s="32"/>
      <c r="E45" s="123"/>
      <c r="F45" s="124"/>
      <c r="G45" s="32"/>
      <c r="H45" s="42"/>
      <c r="I45" s="32"/>
    </row>
    <row r="46" spans="1:9" ht="30" customHeight="1">
      <c r="A46" s="35">
        <f>SUBTOTAL(103,$C$20:C46)</f>
        <v>6</v>
      </c>
      <c r="B46" s="35"/>
      <c r="C46" s="48"/>
      <c r="D46" s="32"/>
      <c r="E46" s="123"/>
      <c r="F46" s="124"/>
      <c r="G46" s="32"/>
      <c r="H46" s="42"/>
      <c r="I46" s="32"/>
    </row>
    <row r="47" spans="1:9" ht="30" customHeight="1">
      <c r="A47" s="35">
        <f>SUBTOTAL(103,$C$20:C47)</f>
        <v>6</v>
      </c>
      <c r="B47" s="35"/>
      <c r="C47" s="48"/>
      <c r="D47" s="32"/>
      <c r="E47" s="123"/>
      <c r="F47" s="124"/>
      <c r="G47" s="32"/>
      <c r="H47" s="42"/>
      <c r="I47" s="32"/>
    </row>
    <row r="48" spans="1:9" ht="30" customHeight="1">
      <c r="A48" s="35">
        <f>SUBTOTAL(103,$C$20:C48)</f>
        <v>6</v>
      </c>
      <c r="B48" s="35"/>
      <c r="C48" s="48"/>
      <c r="D48" s="32"/>
      <c r="E48" s="123"/>
      <c r="F48" s="124"/>
      <c r="G48" s="32"/>
      <c r="H48" s="42"/>
      <c r="I48" s="32"/>
    </row>
    <row r="49" spans="1:9" ht="30" customHeight="1">
      <c r="A49" s="35">
        <f>SUBTOTAL(103,$C$20:C49)</f>
        <v>6</v>
      </c>
      <c r="B49" s="35"/>
      <c r="C49" s="48"/>
      <c r="D49" s="32"/>
      <c r="E49" s="123"/>
      <c r="F49" s="124"/>
      <c r="G49" s="32"/>
      <c r="H49" s="42"/>
      <c r="I49" s="32"/>
    </row>
    <row r="50" spans="1:9" ht="30" customHeight="1">
      <c r="A50" s="35">
        <f>SUBTOTAL(103,$C$20:C50)</f>
        <v>6</v>
      </c>
      <c r="B50" s="35"/>
      <c r="C50" s="48"/>
      <c r="D50" s="32"/>
      <c r="E50" s="123"/>
      <c r="F50" s="124"/>
      <c r="G50" s="32"/>
      <c r="H50" s="42"/>
      <c r="I50" s="32"/>
    </row>
    <row r="51" spans="1:9" ht="30" customHeight="1">
      <c r="A51" s="35">
        <f>SUBTOTAL(103,$C$20:C51)</f>
        <v>6</v>
      </c>
      <c r="B51" s="35"/>
      <c r="C51" s="48"/>
      <c r="D51" s="32"/>
      <c r="E51" s="123"/>
      <c r="F51" s="124"/>
      <c r="G51" s="32"/>
      <c r="H51" s="42"/>
      <c r="I51" s="32"/>
    </row>
    <row r="52" spans="1:9" ht="30" customHeight="1">
      <c r="A52" s="35">
        <f>SUBTOTAL(103,$C$20:C52)</f>
        <v>6</v>
      </c>
      <c r="B52" s="35"/>
      <c r="C52" s="48"/>
      <c r="D52" s="32"/>
      <c r="E52" s="123"/>
      <c r="F52" s="124"/>
      <c r="G52" s="32"/>
      <c r="H52" s="42"/>
      <c r="I52" s="32"/>
    </row>
    <row r="53" spans="1:9" ht="30" customHeight="1">
      <c r="A53" s="35">
        <f>SUBTOTAL(103,$C$20:C53)</f>
        <v>6</v>
      </c>
      <c r="B53" s="35"/>
      <c r="C53" s="48"/>
      <c r="D53" s="32"/>
      <c r="E53" s="123"/>
      <c r="F53" s="124"/>
      <c r="G53" s="32"/>
      <c r="H53" s="42"/>
      <c r="I53" s="32"/>
    </row>
    <row r="54" spans="1:9" ht="30" customHeight="1">
      <c r="A54" s="35">
        <f>SUBTOTAL(103,$C$20:C54)</f>
        <v>6</v>
      </c>
      <c r="B54" s="35"/>
      <c r="C54" s="48"/>
      <c r="D54" s="32"/>
      <c r="E54" s="123"/>
      <c r="F54" s="124"/>
      <c r="G54" s="32"/>
      <c r="H54" s="42"/>
      <c r="I54" s="32"/>
    </row>
    <row r="55" spans="1:9" ht="30" customHeight="1">
      <c r="A55" s="35">
        <f>SUBTOTAL(103,$C$20:C55)</f>
        <v>6</v>
      </c>
      <c r="B55" s="35"/>
      <c r="C55" s="48"/>
      <c r="D55" s="32"/>
      <c r="E55" s="123"/>
      <c r="F55" s="124"/>
      <c r="G55" s="32"/>
      <c r="H55" s="42"/>
      <c r="I55" s="32"/>
    </row>
    <row r="56" spans="1:9" ht="30" customHeight="1">
      <c r="A56" s="35">
        <f>SUBTOTAL(103,$C$20:C56)</f>
        <v>6</v>
      </c>
      <c r="B56" s="35"/>
      <c r="C56" s="48"/>
      <c r="D56" s="32"/>
      <c r="E56" s="123"/>
      <c r="F56" s="124"/>
      <c r="G56" s="32"/>
      <c r="H56" s="42"/>
      <c r="I56" s="32"/>
    </row>
    <row r="57" spans="1:9" ht="30" customHeight="1">
      <c r="A57" s="35">
        <f>SUBTOTAL(103,$C$20:C57)</f>
        <v>6</v>
      </c>
      <c r="B57" s="35"/>
      <c r="C57" s="48"/>
      <c r="D57" s="32"/>
      <c r="E57" s="123"/>
      <c r="F57" s="124"/>
      <c r="G57" s="32"/>
      <c r="H57" s="42"/>
      <c r="I57" s="32"/>
    </row>
    <row r="58" spans="1:9" ht="30" customHeight="1">
      <c r="A58" s="35">
        <f>SUBTOTAL(103,$C$20:C58)</f>
        <v>6</v>
      </c>
      <c r="B58" s="35"/>
      <c r="C58" s="48"/>
      <c r="D58" s="32"/>
      <c r="E58" s="123"/>
      <c r="F58" s="124"/>
      <c r="G58" s="32"/>
      <c r="H58" s="42"/>
      <c r="I58" s="32"/>
    </row>
    <row r="59" spans="1:9" ht="30" customHeight="1">
      <c r="A59" s="35">
        <f>SUBTOTAL(103,$C$20:C59)</f>
        <v>6</v>
      </c>
      <c r="B59" s="35"/>
      <c r="C59" s="48"/>
      <c r="D59" s="32"/>
      <c r="E59" s="123"/>
      <c r="F59" s="124"/>
      <c r="G59" s="32"/>
      <c r="H59" s="42"/>
      <c r="I59" s="32"/>
    </row>
    <row r="60" spans="1:9" ht="30" customHeight="1">
      <c r="A60" s="35">
        <f>SUBTOTAL(103,$C$20:C60)</f>
        <v>6</v>
      </c>
      <c r="B60" s="35"/>
      <c r="C60" s="48"/>
      <c r="D60" s="32"/>
      <c r="E60" s="123"/>
      <c r="F60" s="124"/>
      <c r="G60" s="32"/>
      <c r="H60" s="42"/>
      <c r="I60" s="32"/>
    </row>
  </sheetData>
  <mergeCells count="46">
    <mergeCell ref="E60:F60"/>
    <mergeCell ref="E54:F54"/>
    <mergeCell ref="E55:F55"/>
    <mergeCell ref="E56:F56"/>
    <mergeCell ref="E57:F57"/>
    <mergeCell ref="E58:F58"/>
    <mergeCell ref="E59:F59"/>
    <mergeCell ref="E53:F53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A2:I2"/>
    <mergeCell ref="A17:I17"/>
    <mergeCell ref="A4:E4"/>
    <mergeCell ref="E29:F29"/>
    <mergeCell ref="A5:E5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C3164-59A2-4662-9A78-C9B8A011407D}">
  <dimension ref="A2:I60"/>
  <sheetViews>
    <sheetView topLeftCell="A12" workbookViewId="0">
      <selection activeCell="E27" sqref="E27:F27"/>
    </sheetView>
  </sheetViews>
  <sheetFormatPr defaultRowHeight="16.5"/>
  <cols>
    <col min="1" max="1" width="10.875" customWidth="1"/>
    <col min="2" max="2" width="18.625" customWidth="1"/>
    <col min="3" max="5" width="18.625" style="1" customWidth="1"/>
    <col min="6" max="6" width="52.875" style="26" customWidth="1"/>
    <col min="7" max="7" width="13.125" style="1" customWidth="1"/>
    <col min="8" max="8" width="14.875" style="27" customWidth="1"/>
    <col min="9" max="9" width="13" style="1" customWidth="1"/>
  </cols>
  <sheetData>
    <row r="2" spans="1:9" ht="40.5" customHeight="1">
      <c r="A2" s="113" t="s">
        <v>51</v>
      </c>
      <c r="B2" s="113"/>
      <c r="C2" s="113"/>
      <c r="D2" s="113"/>
      <c r="E2" s="113"/>
      <c r="F2" s="113"/>
      <c r="G2" s="113"/>
      <c r="H2" s="113"/>
      <c r="I2" s="113"/>
    </row>
    <row r="3" spans="1:9" ht="13.5" customHeight="1">
      <c r="A3" s="66"/>
      <c r="B3" s="66"/>
      <c r="C3" s="66"/>
      <c r="D3" s="66"/>
      <c r="E3" s="66"/>
      <c r="F3" s="66"/>
      <c r="G3" s="66"/>
      <c r="H3" s="66"/>
      <c r="I3" s="66"/>
    </row>
    <row r="4" spans="1:9" ht="36" customHeight="1">
      <c r="A4" s="118" t="s">
        <v>52</v>
      </c>
      <c r="B4" s="118"/>
      <c r="C4" s="118"/>
      <c r="D4" s="118"/>
      <c r="E4" s="118"/>
      <c r="F4" s="71"/>
      <c r="G4" s="66"/>
      <c r="H4" s="66"/>
      <c r="I4" s="66"/>
    </row>
    <row r="5" spans="1:9" ht="30" customHeight="1" thickBot="1">
      <c r="A5" s="107" t="s">
        <v>28</v>
      </c>
      <c r="B5" s="107"/>
      <c r="C5" s="107"/>
      <c r="D5" s="107"/>
      <c r="E5" s="107"/>
      <c r="F5" s="72"/>
      <c r="G5" s="66"/>
      <c r="H5" s="66"/>
      <c r="I5" s="66"/>
    </row>
    <row r="6" spans="1:9" ht="30" customHeight="1" thickBot="1">
      <c r="A6" s="58" t="s">
        <v>41</v>
      </c>
      <c r="B6" s="59" t="s">
        <v>9</v>
      </c>
      <c r="C6" s="59" t="s">
        <v>2</v>
      </c>
      <c r="D6" s="60" t="s">
        <v>34</v>
      </c>
      <c r="E6" s="61" t="s">
        <v>27</v>
      </c>
      <c r="F6" s="29"/>
      <c r="G6" s="66"/>
      <c r="H6" s="66"/>
      <c r="I6" s="66"/>
    </row>
    <row r="7" spans="1:9" ht="30" customHeight="1" thickTop="1">
      <c r="A7" s="56" t="s">
        <v>26</v>
      </c>
      <c r="B7" s="62">
        <v>5000000</v>
      </c>
      <c r="C7" s="62">
        <f>SUMIF(B20:B60,"운영",H20:H60)</f>
        <v>0</v>
      </c>
      <c r="D7" s="57">
        <f>B7-C7</f>
        <v>5000000</v>
      </c>
      <c r="E7" s="63">
        <f>C7/B7*100</f>
        <v>0</v>
      </c>
      <c r="F7" s="70"/>
      <c r="G7" s="66"/>
      <c r="H7" s="66"/>
      <c r="I7" s="66"/>
    </row>
    <row r="8" spans="1:9" ht="30" customHeight="1">
      <c r="A8" s="54" t="s">
        <v>43</v>
      </c>
      <c r="B8" s="64">
        <v>10000000</v>
      </c>
      <c r="C8" s="64">
        <f>SUMIF(B20:B60,"행안",H20:H60)</f>
        <v>0</v>
      </c>
      <c r="D8" s="51">
        <f t="shared" ref="D8:D14" si="0">B8-C8</f>
        <v>10000000</v>
      </c>
      <c r="E8" s="63">
        <f t="shared" ref="E8:E15" si="1">C8/B8*100</f>
        <v>0</v>
      </c>
      <c r="F8" s="70"/>
      <c r="G8" s="66"/>
      <c r="H8" s="66"/>
      <c r="I8" s="66"/>
    </row>
    <row r="9" spans="1:9" ht="30" customHeight="1">
      <c r="A9" s="54" t="s">
        <v>44</v>
      </c>
      <c r="B9" s="64">
        <v>10000000</v>
      </c>
      <c r="C9" s="64">
        <f>SUMIF(B20:B60,"문복",H20:H60)</f>
        <v>0</v>
      </c>
      <c r="D9" s="51">
        <f t="shared" si="0"/>
        <v>10000000</v>
      </c>
      <c r="E9" s="63">
        <f t="shared" si="1"/>
        <v>0</v>
      </c>
      <c r="F9" s="70"/>
      <c r="G9" s="66"/>
      <c r="H9" s="66"/>
      <c r="I9" s="66"/>
    </row>
    <row r="10" spans="1:9" ht="30" customHeight="1">
      <c r="A10" s="54" t="s">
        <v>45</v>
      </c>
      <c r="B10" s="64">
        <v>10000000</v>
      </c>
      <c r="C10" s="64">
        <f>SUMIF(B20:B60,"산경",H20:H60)</f>
        <v>0</v>
      </c>
      <c r="D10" s="51">
        <f t="shared" si="0"/>
        <v>10000000</v>
      </c>
      <c r="E10" s="63">
        <f t="shared" si="1"/>
        <v>0</v>
      </c>
      <c r="F10" s="70"/>
      <c r="G10" s="66"/>
      <c r="H10" s="66"/>
      <c r="I10" s="66"/>
    </row>
    <row r="11" spans="1:9" ht="30" customHeight="1">
      <c r="A11" s="54" t="s">
        <v>46</v>
      </c>
      <c r="B11" s="64">
        <v>10000000</v>
      </c>
      <c r="C11" s="64">
        <f>SUMIF(B20:B60,"건교",H20:H60)</f>
        <v>0</v>
      </c>
      <c r="D11" s="51">
        <f t="shared" si="0"/>
        <v>10000000</v>
      </c>
      <c r="E11" s="63">
        <f t="shared" si="1"/>
        <v>0</v>
      </c>
      <c r="F11" s="70"/>
      <c r="G11" s="66"/>
      <c r="H11" s="66"/>
      <c r="I11" s="66"/>
    </row>
    <row r="12" spans="1:9" ht="30" customHeight="1">
      <c r="A12" s="54" t="s">
        <v>47</v>
      </c>
      <c r="B12" s="64">
        <v>10000000</v>
      </c>
      <c r="C12" s="64">
        <f>SUMIF(B20:B60,"교육",H20:H60)</f>
        <v>1576034</v>
      </c>
      <c r="D12" s="51">
        <f t="shared" si="0"/>
        <v>8423966</v>
      </c>
      <c r="E12" s="63">
        <f t="shared" si="1"/>
        <v>15.760340000000001</v>
      </c>
      <c r="F12" s="70"/>
      <c r="G12" s="66"/>
      <c r="H12" s="66"/>
      <c r="I12" s="66"/>
    </row>
    <row r="13" spans="1:9" ht="30" customHeight="1">
      <c r="A13" s="54" t="s">
        <v>48</v>
      </c>
      <c r="B13" s="64">
        <v>7000000</v>
      </c>
      <c r="C13" s="64">
        <f>SUMIF(B20:B60,"예결",H20:H60)</f>
        <v>0</v>
      </c>
      <c r="D13" s="51">
        <f t="shared" si="0"/>
        <v>7000000</v>
      </c>
      <c r="E13" s="63">
        <f t="shared" si="1"/>
        <v>0</v>
      </c>
      <c r="F13" s="70"/>
      <c r="G13" s="66"/>
      <c r="H13" s="66"/>
      <c r="I13" s="66"/>
    </row>
    <row r="14" spans="1:9" ht="30" customHeight="1">
      <c r="A14" s="54" t="s">
        <v>49</v>
      </c>
      <c r="B14" s="64">
        <v>4000000</v>
      </c>
      <c r="C14" s="64">
        <f>SUMIF(B20:B60,"특위",H20:H60)</f>
        <v>0</v>
      </c>
      <c r="D14" s="51">
        <f t="shared" si="0"/>
        <v>4000000</v>
      </c>
      <c r="E14" s="63">
        <f t="shared" si="1"/>
        <v>0</v>
      </c>
      <c r="F14" s="70"/>
      <c r="G14" s="66"/>
      <c r="H14" s="66"/>
      <c r="I14" s="66"/>
    </row>
    <row r="15" spans="1:9" ht="30" customHeight="1" thickBot="1">
      <c r="A15" s="55" t="s">
        <v>10</v>
      </c>
      <c r="B15" s="65">
        <f>SUM(B7:B14)</f>
        <v>66000000</v>
      </c>
      <c r="C15" s="65">
        <f>SUM(C7:C14)</f>
        <v>1576034</v>
      </c>
      <c r="D15" s="65">
        <f>SUM(D7:D14)</f>
        <v>64423966</v>
      </c>
      <c r="E15" s="73">
        <f t="shared" si="1"/>
        <v>2.3879303030303034</v>
      </c>
      <c r="F15" s="69"/>
      <c r="G15" s="66"/>
      <c r="H15" s="66"/>
      <c r="I15" s="66"/>
    </row>
    <row r="16" spans="1:9" ht="14.25" customHeight="1">
      <c r="A16" s="67"/>
      <c r="B16" s="68"/>
      <c r="C16" s="68"/>
      <c r="D16" s="68"/>
      <c r="E16" s="68"/>
      <c r="F16" s="69"/>
      <c r="G16" s="66"/>
      <c r="H16" s="66"/>
      <c r="I16" s="66"/>
    </row>
    <row r="17" spans="1:9" ht="36" customHeight="1">
      <c r="A17" s="117" t="s">
        <v>53</v>
      </c>
      <c r="B17" s="117"/>
      <c r="C17" s="117"/>
      <c r="D17" s="117"/>
      <c r="E17" s="117"/>
      <c r="F17" s="117"/>
      <c r="G17" s="117"/>
      <c r="H17" s="117"/>
      <c r="I17" s="117"/>
    </row>
    <row r="18" spans="1:9">
      <c r="I18" s="28" t="s">
        <v>28</v>
      </c>
    </row>
    <row r="19" spans="1:9" s="29" customFormat="1" ht="30" customHeight="1">
      <c r="A19" s="33" t="s">
        <v>29</v>
      </c>
      <c r="B19" s="33" t="s">
        <v>42</v>
      </c>
      <c r="C19" s="34" t="s">
        <v>30</v>
      </c>
      <c r="D19" s="33" t="s">
        <v>38</v>
      </c>
      <c r="E19" s="121" t="s">
        <v>31</v>
      </c>
      <c r="F19" s="122"/>
      <c r="G19" s="33" t="s">
        <v>32</v>
      </c>
      <c r="H19" s="50" t="s">
        <v>39</v>
      </c>
      <c r="I19" s="33" t="s">
        <v>33</v>
      </c>
    </row>
    <row r="20" spans="1:9" s="31" customFormat="1" ht="30" customHeight="1">
      <c r="A20" s="35">
        <f>SUBTOTAL(103,$C$20:C20)</f>
        <v>1</v>
      </c>
      <c r="B20" s="79" t="s">
        <v>47</v>
      </c>
      <c r="C20" s="37" t="s">
        <v>91</v>
      </c>
      <c r="D20" s="32" t="s">
        <v>92</v>
      </c>
      <c r="E20" s="123" t="s">
        <v>90</v>
      </c>
      <c r="F20" s="124"/>
      <c r="G20" s="79" t="s">
        <v>88</v>
      </c>
      <c r="H20" s="42">
        <v>100000</v>
      </c>
      <c r="I20" s="79" t="s">
        <v>35</v>
      </c>
    </row>
    <row r="21" spans="1:9" s="31" customFormat="1" ht="30" customHeight="1">
      <c r="A21" s="35">
        <f>SUBTOTAL(103,$C$20:C21)</f>
        <v>2</v>
      </c>
      <c r="B21" s="79" t="s">
        <v>47</v>
      </c>
      <c r="C21" s="37" t="s">
        <v>93</v>
      </c>
      <c r="D21" s="32" t="s">
        <v>89</v>
      </c>
      <c r="E21" s="123" t="s">
        <v>94</v>
      </c>
      <c r="F21" s="124"/>
      <c r="G21" s="79" t="s">
        <v>88</v>
      </c>
      <c r="H21" s="42">
        <v>190810</v>
      </c>
      <c r="I21" s="79" t="s">
        <v>35</v>
      </c>
    </row>
    <row r="22" spans="1:9" s="31" customFormat="1" ht="30" customHeight="1">
      <c r="A22" s="35">
        <f>SUBTOTAL(103,$C$20:C22)</f>
        <v>3</v>
      </c>
      <c r="B22" s="79" t="s">
        <v>47</v>
      </c>
      <c r="C22" s="37" t="s">
        <v>95</v>
      </c>
      <c r="D22" s="32" t="s">
        <v>87</v>
      </c>
      <c r="E22" s="123" t="s">
        <v>96</v>
      </c>
      <c r="F22" s="124"/>
      <c r="G22" s="79" t="s">
        <v>88</v>
      </c>
      <c r="H22" s="42">
        <v>280000</v>
      </c>
      <c r="I22" s="79" t="s">
        <v>35</v>
      </c>
    </row>
    <row r="23" spans="1:9" s="31" customFormat="1" ht="30" customHeight="1">
      <c r="A23" s="35">
        <f>SUBTOTAL(103,$C$20:C23)</f>
        <v>4</v>
      </c>
      <c r="B23" s="79" t="s">
        <v>47</v>
      </c>
      <c r="C23" s="37" t="s">
        <v>97</v>
      </c>
      <c r="D23" s="32" t="s">
        <v>87</v>
      </c>
      <c r="E23" s="123" t="s">
        <v>98</v>
      </c>
      <c r="F23" s="124"/>
      <c r="G23" s="79" t="s">
        <v>88</v>
      </c>
      <c r="H23" s="42">
        <v>280000</v>
      </c>
      <c r="I23" s="79" t="s">
        <v>35</v>
      </c>
    </row>
    <row r="24" spans="1:9" s="31" customFormat="1" ht="30" customHeight="1">
      <c r="A24" s="35">
        <f>SUBTOTAL(103,$C$20:C24)</f>
        <v>5</v>
      </c>
      <c r="B24" s="79" t="s">
        <v>47</v>
      </c>
      <c r="C24" s="37" t="s">
        <v>99</v>
      </c>
      <c r="D24" s="30" t="s">
        <v>89</v>
      </c>
      <c r="E24" s="123" t="s">
        <v>100</v>
      </c>
      <c r="F24" s="124"/>
      <c r="G24" s="79" t="s">
        <v>88</v>
      </c>
      <c r="H24" s="46">
        <v>388524</v>
      </c>
      <c r="I24" s="79" t="s">
        <v>35</v>
      </c>
    </row>
    <row r="25" spans="1:9" s="31" customFormat="1" ht="30" customHeight="1">
      <c r="A25" s="35">
        <f>SUBTOTAL(103,$C$20:C25)</f>
        <v>6</v>
      </c>
      <c r="B25" s="79" t="s">
        <v>47</v>
      </c>
      <c r="C25" s="37" t="s">
        <v>101</v>
      </c>
      <c r="D25" s="32" t="s">
        <v>87</v>
      </c>
      <c r="E25" s="123" t="s">
        <v>102</v>
      </c>
      <c r="F25" s="124"/>
      <c r="G25" s="79" t="s">
        <v>88</v>
      </c>
      <c r="H25" s="42">
        <v>280000</v>
      </c>
      <c r="I25" s="79" t="s">
        <v>35</v>
      </c>
    </row>
    <row r="26" spans="1:9" s="31" customFormat="1" ht="30" customHeight="1">
      <c r="A26" s="35">
        <f>SUBTOTAL(103,$C$20:C26)</f>
        <v>7</v>
      </c>
      <c r="B26" s="79" t="s">
        <v>47</v>
      </c>
      <c r="C26" s="97" t="s">
        <v>105</v>
      </c>
      <c r="D26" s="98" t="s">
        <v>103</v>
      </c>
      <c r="E26" s="125" t="s">
        <v>104</v>
      </c>
      <c r="F26" s="125"/>
      <c r="G26" s="102" t="s">
        <v>88</v>
      </c>
      <c r="H26" s="100">
        <v>56700</v>
      </c>
      <c r="I26" s="79" t="s">
        <v>35</v>
      </c>
    </row>
    <row r="27" spans="1:9" s="31" customFormat="1" ht="30" customHeight="1">
      <c r="A27" s="35">
        <f>SUBTOTAL(103,$C$20:C27)</f>
        <v>8</v>
      </c>
      <c r="B27" s="79" t="s">
        <v>106</v>
      </c>
      <c r="C27" s="97" t="s">
        <v>107</v>
      </c>
      <c r="D27" s="101" t="s">
        <v>108</v>
      </c>
      <c r="E27" s="126" t="s">
        <v>109</v>
      </c>
      <c r="F27" s="126"/>
      <c r="G27" s="79"/>
      <c r="H27" s="99"/>
      <c r="I27" s="79"/>
    </row>
    <row r="28" spans="1:9" s="31" customFormat="1" ht="30" customHeight="1">
      <c r="A28" s="35">
        <f>SUBTOTAL(103,$C$20:C28)</f>
        <v>8</v>
      </c>
      <c r="B28" s="79"/>
      <c r="C28" s="97"/>
      <c r="D28" s="98"/>
      <c r="E28" s="125"/>
      <c r="F28" s="125"/>
      <c r="G28" s="79"/>
      <c r="H28" s="100"/>
      <c r="I28" s="79"/>
    </row>
    <row r="29" spans="1:9" s="31" customFormat="1" ht="30" customHeight="1">
      <c r="A29" s="35">
        <f>SUBTOTAL(103,$C$20:C29)</f>
        <v>8</v>
      </c>
      <c r="B29" s="79"/>
      <c r="C29" s="37"/>
      <c r="D29" s="32"/>
      <c r="E29" s="123"/>
      <c r="F29" s="124"/>
      <c r="G29" s="79"/>
      <c r="H29" s="42"/>
      <c r="I29" s="79"/>
    </row>
    <row r="30" spans="1:9" s="31" customFormat="1" ht="30" customHeight="1">
      <c r="A30" s="35">
        <f>SUBTOTAL(103,$C$20:C30)</f>
        <v>8</v>
      </c>
      <c r="B30" s="79"/>
      <c r="C30" s="37"/>
      <c r="D30" s="32"/>
      <c r="E30" s="123"/>
      <c r="F30" s="124"/>
      <c r="G30" s="79"/>
      <c r="H30" s="42"/>
      <c r="I30" s="79"/>
    </row>
    <row r="31" spans="1:9" s="31" customFormat="1" ht="30" customHeight="1">
      <c r="A31" s="35">
        <f>SUBTOTAL(103,$C$20:C31)</f>
        <v>8</v>
      </c>
      <c r="B31" s="79"/>
      <c r="C31" s="37"/>
      <c r="D31" s="32"/>
      <c r="E31" s="123"/>
      <c r="F31" s="124"/>
      <c r="G31" s="79"/>
      <c r="H31" s="42"/>
      <c r="I31" s="79"/>
    </row>
    <row r="32" spans="1:9" s="31" customFormat="1" ht="30" customHeight="1">
      <c r="A32" s="35">
        <f>SUBTOTAL(103,$C$20:C32)</f>
        <v>8</v>
      </c>
      <c r="B32" s="79"/>
      <c r="C32" s="37"/>
      <c r="D32" s="32"/>
      <c r="E32" s="123"/>
      <c r="F32" s="124"/>
      <c r="G32" s="79"/>
      <c r="H32" s="42"/>
      <c r="I32" s="79"/>
    </row>
    <row r="33" spans="1:9" s="31" customFormat="1" ht="30" customHeight="1">
      <c r="A33" s="35">
        <f>SUBTOTAL(103,$C$20:C33)</f>
        <v>8</v>
      </c>
      <c r="B33" s="79"/>
      <c r="C33" s="37"/>
      <c r="D33" s="30"/>
      <c r="E33" s="123"/>
      <c r="F33" s="124"/>
      <c r="G33" s="79"/>
      <c r="H33" s="46"/>
      <c r="I33" s="79"/>
    </row>
    <row r="34" spans="1:9" s="31" customFormat="1" ht="30" customHeight="1">
      <c r="A34" s="35">
        <f>SUBTOTAL(103,$C$20:C34)</f>
        <v>8</v>
      </c>
      <c r="B34" s="79"/>
      <c r="C34" s="37"/>
      <c r="D34" s="32"/>
      <c r="E34" s="123"/>
      <c r="F34" s="124"/>
      <c r="G34" s="79"/>
      <c r="H34" s="42"/>
      <c r="I34" s="79"/>
    </row>
    <row r="35" spans="1:9" s="31" customFormat="1" ht="30" customHeight="1">
      <c r="A35" s="35">
        <f>SUBTOTAL(103,$C$20:C35)</f>
        <v>8</v>
      </c>
      <c r="B35" s="35"/>
      <c r="C35" s="37"/>
      <c r="D35" s="30"/>
      <c r="E35" s="123"/>
      <c r="F35" s="124"/>
      <c r="G35" s="32"/>
      <c r="H35" s="46"/>
      <c r="I35" s="32"/>
    </row>
    <row r="36" spans="1:9" s="31" customFormat="1" ht="30" customHeight="1">
      <c r="A36" s="35">
        <f>SUBTOTAL(103,$C$20:C36)</f>
        <v>8</v>
      </c>
      <c r="B36" s="35"/>
      <c r="C36" s="48"/>
      <c r="D36" s="32"/>
      <c r="E36" s="123"/>
      <c r="F36" s="124"/>
      <c r="G36" s="32"/>
      <c r="H36" s="42"/>
      <c r="I36" s="32"/>
    </row>
    <row r="37" spans="1:9" ht="30" customHeight="1">
      <c r="A37" s="35">
        <f>SUBTOTAL(103,$C$20:C37)</f>
        <v>8</v>
      </c>
      <c r="B37" s="35"/>
      <c r="C37" s="48"/>
      <c r="D37" s="32"/>
      <c r="E37" s="123"/>
      <c r="F37" s="124"/>
      <c r="G37" s="32"/>
      <c r="H37" s="42"/>
      <c r="I37" s="32"/>
    </row>
    <row r="38" spans="1:9" ht="30" customHeight="1">
      <c r="A38" s="35">
        <f>SUBTOTAL(103,$C$20:C38)</f>
        <v>8</v>
      </c>
      <c r="B38" s="35"/>
      <c r="C38" s="48"/>
      <c r="D38" s="32"/>
      <c r="E38" s="123"/>
      <c r="F38" s="124"/>
      <c r="G38" s="32"/>
      <c r="H38" s="42"/>
      <c r="I38" s="32"/>
    </row>
    <row r="39" spans="1:9" ht="30" customHeight="1">
      <c r="A39" s="35">
        <f>SUBTOTAL(103,$C$20:C39)</f>
        <v>8</v>
      </c>
      <c r="B39" s="35"/>
      <c r="C39" s="48"/>
      <c r="D39" s="32"/>
      <c r="E39" s="123"/>
      <c r="F39" s="124"/>
      <c r="G39" s="32"/>
      <c r="H39" s="42"/>
      <c r="I39" s="32"/>
    </row>
    <row r="40" spans="1:9" ht="30" customHeight="1">
      <c r="A40" s="35">
        <f>SUBTOTAL(103,$C$20:C40)</f>
        <v>8</v>
      </c>
      <c r="B40" s="35"/>
      <c r="C40" s="48"/>
      <c r="D40" s="32"/>
      <c r="E40" s="123"/>
      <c r="F40" s="124"/>
      <c r="G40" s="32"/>
      <c r="H40" s="42"/>
      <c r="I40" s="32"/>
    </row>
    <row r="41" spans="1:9" ht="30" customHeight="1">
      <c r="A41" s="35">
        <f>SUBTOTAL(103,$C$20:C41)</f>
        <v>8</v>
      </c>
      <c r="B41" s="35"/>
      <c r="C41" s="48"/>
      <c r="D41" s="32"/>
      <c r="E41" s="123"/>
      <c r="F41" s="124"/>
      <c r="G41" s="32"/>
      <c r="H41" s="42"/>
      <c r="I41" s="32"/>
    </row>
    <row r="42" spans="1:9" ht="30" customHeight="1">
      <c r="A42" s="35">
        <f>SUBTOTAL(103,$C$20:C42)</f>
        <v>8</v>
      </c>
      <c r="B42" s="35"/>
      <c r="C42" s="48"/>
      <c r="D42" s="32"/>
      <c r="E42" s="123"/>
      <c r="F42" s="124"/>
      <c r="G42" s="32"/>
      <c r="H42" s="42"/>
      <c r="I42" s="32"/>
    </row>
    <row r="43" spans="1:9" ht="30" customHeight="1">
      <c r="A43" s="35">
        <f>SUBTOTAL(103,$C$20:C43)</f>
        <v>8</v>
      </c>
      <c r="B43" s="35"/>
      <c r="C43" s="48"/>
      <c r="D43" s="32"/>
      <c r="E43" s="123"/>
      <c r="F43" s="124"/>
      <c r="G43" s="32"/>
      <c r="H43" s="42"/>
      <c r="I43" s="32"/>
    </row>
    <row r="44" spans="1:9" ht="30" customHeight="1">
      <c r="A44" s="35">
        <f>SUBTOTAL(103,$C$20:C44)</f>
        <v>8</v>
      </c>
      <c r="B44" s="35"/>
      <c r="C44" s="48"/>
      <c r="D44" s="32"/>
      <c r="E44" s="123"/>
      <c r="F44" s="124"/>
      <c r="G44" s="32"/>
      <c r="H44" s="42"/>
      <c r="I44" s="32"/>
    </row>
    <row r="45" spans="1:9" ht="30" customHeight="1">
      <c r="A45" s="35">
        <f>SUBTOTAL(103,$C$20:C45)</f>
        <v>8</v>
      </c>
      <c r="B45" s="35"/>
      <c r="C45" s="48"/>
      <c r="D45" s="32"/>
      <c r="E45" s="123"/>
      <c r="F45" s="124"/>
      <c r="G45" s="32"/>
      <c r="H45" s="42"/>
      <c r="I45" s="32"/>
    </row>
    <row r="46" spans="1:9" ht="30" customHeight="1">
      <c r="A46" s="35">
        <f>SUBTOTAL(103,$C$20:C46)</f>
        <v>8</v>
      </c>
      <c r="B46" s="35"/>
      <c r="C46" s="48"/>
      <c r="D46" s="32"/>
      <c r="E46" s="123"/>
      <c r="F46" s="124"/>
      <c r="G46" s="32"/>
      <c r="H46" s="42"/>
      <c r="I46" s="32"/>
    </row>
    <row r="47" spans="1:9" ht="30" customHeight="1">
      <c r="A47" s="35">
        <f>SUBTOTAL(103,$C$20:C47)</f>
        <v>8</v>
      </c>
      <c r="B47" s="35"/>
      <c r="C47" s="48"/>
      <c r="D47" s="32"/>
      <c r="E47" s="123"/>
      <c r="F47" s="124"/>
      <c r="G47" s="32"/>
      <c r="H47" s="42"/>
      <c r="I47" s="32"/>
    </row>
    <row r="48" spans="1:9" ht="30" customHeight="1">
      <c r="A48" s="35">
        <f>SUBTOTAL(103,$C$20:C48)</f>
        <v>8</v>
      </c>
      <c r="B48" s="35"/>
      <c r="C48" s="48"/>
      <c r="D48" s="32"/>
      <c r="E48" s="123"/>
      <c r="F48" s="124"/>
      <c r="G48" s="32"/>
      <c r="H48" s="42"/>
      <c r="I48" s="32"/>
    </row>
    <row r="49" spans="1:9" ht="30" customHeight="1">
      <c r="A49" s="35">
        <f>SUBTOTAL(103,$C$20:C49)</f>
        <v>8</v>
      </c>
      <c r="B49" s="35"/>
      <c r="C49" s="48"/>
      <c r="D49" s="32"/>
      <c r="E49" s="123"/>
      <c r="F49" s="124"/>
      <c r="G49" s="32"/>
      <c r="H49" s="42"/>
      <c r="I49" s="32"/>
    </row>
    <row r="50" spans="1:9" ht="30" customHeight="1">
      <c r="A50" s="35">
        <f>SUBTOTAL(103,$C$20:C50)</f>
        <v>8</v>
      </c>
      <c r="B50" s="35"/>
      <c r="C50" s="48"/>
      <c r="D50" s="32"/>
      <c r="E50" s="123"/>
      <c r="F50" s="124"/>
      <c r="G50" s="32"/>
      <c r="H50" s="42"/>
      <c r="I50" s="32"/>
    </row>
    <row r="51" spans="1:9" ht="30" customHeight="1">
      <c r="A51" s="35">
        <f>SUBTOTAL(103,$C$20:C51)</f>
        <v>8</v>
      </c>
      <c r="B51" s="35"/>
      <c r="C51" s="48"/>
      <c r="D51" s="32"/>
      <c r="E51" s="123"/>
      <c r="F51" s="124"/>
      <c r="G51" s="32"/>
      <c r="H51" s="42"/>
      <c r="I51" s="32"/>
    </row>
    <row r="52" spans="1:9" ht="30" customHeight="1">
      <c r="A52" s="35">
        <f>SUBTOTAL(103,$C$20:C52)</f>
        <v>8</v>
      </c>
      <c r="B52" s="35"/>
      <c r="C52" s="48"/>
      <c r="D52" s="32"/>
      <c r="E52" s="123"/>
      <c r="F52" s="124"/>
      <c r="G52" s="32"/>
      <c r="H52" s="42"/>
      <c r="I52" s="32"/>
    </row>
    <row r="53" spans="1:9" ht="30" customHeight="1">
      <c r="A53" s="35">
        <f>SUBTOTAL(103,$C$20:C53)</f>
        <v>8</v>
      </c>
      <c r="B53" s="35"/>
      <c r="C53" s="48"/>
      <c r="D53" s="32"/>
      <c r="E53" s="123"/>
      <c r="F53" s="124"/>
      <c r="G53" s="32"/>
      <c r="H53" s="42"/>
      <c r="I53" s="32"/>
    </row>
    <row r="54" spans="1:9" ht="30" customHeight="1">
      <c r="A54" s="35">
        <f>SUBTOTAL(103,$C$20:C54)</f>
        <v>8</v>
      </c>
      <c r="B54" s="35"/>
      <c r="C54" s="48"/>
      <c r="D54" s="32"/>
      <c r="E54" s="123"/>
      <c r="F54" s="124"/>
      <c r="G54" s="32"/>
      <c r="H54" s="42"/>
      <c r="I54" s="32"/>
    </row>
    <row r="55" spans="1:9" ht="30" customHeight="1">
      <c r="A55" s="35">
        <f>SUBTOTAL(103,$C$20:C55)</f>
        <v>8</v>
      </c>
      <c r="B55" s="35"/>
      <c r="C55" s="48"/>
      <c r="D55" s="32"/>
      <c r="E55" s="123"/>
      <c r="F55" s="124"/>
      <c r="G55" s="32"/>
      <c r="H55" s="42"/>
      <c r="I55" s="32"/>
    </row>
    <row r="56" spans="1:9" ht="30" customHeight="1">
      <c r="A56" s="35">
        <f>SUBTOTAL(103,$C$20:C56)</f>
        <v>8</v>
      </c>
      <c r="B56" s="35"/>
      <c r="C56" s="48"/>
      <c r="D56" s="32"/>
      <c r="E56" s="123"/>
      <c r="F56" s="124"/>
      <c r="G56" s="32"/>
      <c r="H56" s="42"/>
      <c r="I56" s="32"/>
    </row>
    <row r="57" spans="1:9" ht="30" customHeight="1">
      <c r="A57" s="35">
        <f>SUBTOTAL(103,$C$20:C57)</f>
        <v>8</v>
      </c>
      <c r="B57" s="35"/>
      <c r="C57" s="48"/>
      <c r="D57" s="32"/>
      <c r="E57" s="123"/>
      <c r="F57" s="124"/>
      <c r="G57" s="32"/>
      <c r="H57" s="42"/>
      <c r="I57" s="32"/>
    </row>
    <row r="58" spans="1:9" ht="30" customHeight="1">
      <c r="A58" s="35">
        <f>SUBTOTAL(103,$C$20:C58)</f>
        <v>8</v>
      </c>
      <c r="B58" s="35"/>
      <c r="C58" s="48"/>
      <c r="D58" s="32"/>
      <c r="E58" s="123"/>
      <c r="F58" s="124"/>
      <c r="G58" s="32"/>
      <c r="H58" s="42"/>
      <c r="I58" s="32"/>
    </row>
    <row r="59" spans="1:9" ht="30" customHeight="1">
      <c r="A59" s="35">
        <f>SUBTOTAL(103,$C$20:C59)</f>
        <v>8</v>
      </c>
      <c r="B59" s="35"/>
      <c r="C59" s="48"/>
      <c r="D59" s="32"/>
      <c r="E59" s="123"/>
      <c r="F59" s="124"/>
      <c r="G59" s="32"/>
      <c r="H59" s="42"/>
      <c r="I59" s="32"/>
    </row>
    <row r="60" spans="1:9" ht="30" customHeight="1">
      <c r="A60" s="35">
        <f>SUBTOTAL(103,$C$20:C60)</f>
        <v>8</v>
      </c>
      <c r="B60" s="35"/>
      <c r="C60" s="48"/>
      <c r="D60" s="32"/>
      <c r="E60" s="123"/>
      <c r="F60" s="124"/>
      <c r="G60" s="32"/>
      <c r="H60" s="42"/>
      <c r="I60" s="32"/>
    </row>
  </sheetData>
  <mergeCells count="46">
    <mergeCell ref="E60:F60"/>
    <mergeCell ref="E54:F54"/>
    <mergeCell ref="E55:F55"/>
    <mergeCell ref="E56:F56"/>
    <mergeCell ref="E57:F57"/>
    <mergeCell ref="E58:F58"/>
    <mergeCell ref="E59:F59"/>
    <mergeCell ref="E53:F53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A2:I2"/>
    <mergeCell ref="A4:E4"/>
    <mergeCell ref="A5:E5"/>
    <mergeCell ref="E29:F29"/>
    <mergeCell ref="A17:I17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D6579-049D-4E00-8149-8BFB875246DB}">
  <dimension ref="A2:G46"/>
  <sheetViews>
    <sheetView topLeftCell="A30" workbookViewId="0">
      <selection activeCell="G46" sqref="G46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7" ht="40.5" customHeight="1">
      <c r="A2" s="113" t="s">
        <v>54</v>
      </c>
      <c r="B2" s="113"/>
      <c r="C2" s="113"/>
      <c r="D2" s="113"/>
      <c r="E2" s="113"/>
      <c r="F2" s="113"/>
      <c r="G2" s="113"/>
    </row>
    <row r="3" spans="1:7">
      <c r="G3" s="28" t="s">
        <v>28</v>
      </c>
    </row>
    <row r="4" spans="1:7" s="29" customFormat="1" ht="30" customHeight="1">
      <c r="A4" s="33" t="s">
        <v>29</v>
      </c>
      <c r="B4" s="34" t="s">
        <v>30</v>
      </c>
      <c r="C4" s="33" t="s">
        <v>38</v>
      </c>
      <c r="D4" s="49" t="s">
        <v>31</v>
      </c>
      <c r="E4" s="33" t="s">
        <v>32</v>
      </c>
      <c r="F4" s="50" t="s">
        <v>39</v>
      </c>
      <c r="G4" s="33" t="s">
        <v>33</v>
      </c>
    </row>
    <row r="5" spans="1:7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7" s="31" customFormat="1" ht="30" customHeight="1">
      <c r="A6" s="35">
        <f>SUBTOTAL(103,$B$6:B6)</f>
        <v>0</v>
      </c>
      <c r="B6" s="78"/>
      <c r="C6" s="30"/>
      <c r="D6" s="77"/>
      <c r="E6" s="79"/>
      <c r="F6" s="80"/>
      <c r="G6" s="79" t="s">
        <v>68</v>
      </c>
    </row>
    <row r="7" spans="1:7" s="31" customFormat="1" ht="30" customHeight="1">
      <c r="A7" s="35">
        <f>SUBTOTAL(103,$B$6:B7)</f>
        <v>0</v>
      </c>
      <c r="B7" s="37"/>
      <c r="C7" s="32"/>
      <c r="D7" s="41"/>
      <c r="E7" s="32"/>
      <c r="F7" s="42"/>
      <c r="G7" s="32"/>
    </row>
    <row r="8" spans="1:7" s="31" customFormat="1" ht="30" customHeight="1">
      <c r="A8" s="35">
        <f>SUBTOTAL(103,$B$6:B8)</f>
        <v>0</v>
      </c>
      <c r="B8" s="37"/>
      <c r="C8" s="32"/>
      <c r="D8" s="41"/>
      <c r="E8" s="32"/>
      <c r="F8" s="42"/>
      <c r="G8" s="32"/>
    </row>
    <row r="9" spans="1:7" s="31" customFormat="1" ht="30" customHeight="1">
      <c r="A9" s="35">
        <f>SUBTOTAL(103,$B$6:B9)</f>
        <v>0</v>
      </c>
      <c r="B9" s="37"/>
      <c r="C9" s="36"/>
      <c r="D9" s="41"/>
      <c r="E9" s="32"/>
      <c r="F9" s="42"/>
      <c r="G9" s="32"/>
    </row>
    <row r="10" spans="1:7" s="31" customFormat="1" ht="30" customHeight="1">
      <c r="A10" s="35">
        <f>SUBTOTAL(103,$B$6:B10)</f>
        <v>0</v>
      </c>
      <c r="B10" s="37"/>
      <c r="C10" s="43"/>
      <c r="D10" s="41"/>
      <c r="E10" s="32"/>
      <c r="F10" s="42"/>
      <c r="G10" s="32"/>
    </row>
    <row r="11" spans="1:7" s="31" customFormat="1" ht="30" customHeight="1">
      <c r="A11" s="35">
        <f>SUBTOTAL(103,$B$6:B11)</f>
        <v>0</v>
      </c>
      <c r="B11" s="37"/>
      <c r="C11" s="32"/>
      <c r="D11" s="41"/>
      <c r="E11" s="32"/>
      <c r="F11" s="42"/>
      <c r="G11" s="32"/>
    </row>
    <row r="12" spans="1:7" s="31" customFormat="1" ht="30" customHeight="1">
      <c r="A12" s="35">
        <f>SUBTOTAL(103,$B$6:B12)</f>
        <v>0</v>
      </c>
      <c r="B12" s="37"/>
      <c r="C12" s="44"/>
      <c r="D12" s="41"/>
      <c r="E12" s="32"/>
      <c r="F12" s="42"/>
      <c r="G12" s="32"/>
    </row>
    <row r="13" spans="1:7" s="31" customFormat="1" ht="30" customHeight="1">
      <c r="A13" s="35">
        <f>SUBTOTAL(103,$B$6:B13)</f>
        <v>0</v>
      </c>
      <c r="B13" s="37"/>
      <c r="C13" s="32"/>
      <c r="D13" s="41"/>
      <c r="E13" s="32"/>
      <c r="F13" s="42"/>
      <c r="G13" s="32"/>
    </row>
    <row r="14" spans="1:7" s="31" customFormat="1" ht="30" customHeight="1">
      <c r="A14" s="35">
        <f>SUBTOTAL(103,$B$6:B14)</f>
        <v>0</v>
      </c>
      <c r="B14" s="37"/>
      <c r="C14" s="32"/>
      <c r="D14" s="41"/>
      <c r="E14" s="32"/>
      <c r="F14" s="42"/>
      <c r="G14" s="32"/>
    </row>
    <row r="15" spans="1:7" s="31" customFormat="1" ht="30" customHeight="1">
      <c r="A15" s="35">
        <f>SUBTOTAL(103,$B$6:B15)</f>
        <v>0</v>
      </c>
      <c r="B15" s="37"/>
      <c r="C15" s="32"/>
      <c r="D15" s="41"/>
      <c r="E15" s="32"/>
      <c r="F15" s="42"/>
      <c r="G15" s="32"/>
    </row>
    <row r="16" spans="1:7" s="31" customFormat="1" ht="30" customHeight="1">
      <c r="A16" s="35">
        <f>SUBTOTAL(103,$B$6:B16)</f>
        <v>0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0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0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0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0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0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0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0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0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0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0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0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0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0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0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0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0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0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0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0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0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0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0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0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0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0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0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0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0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0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0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93D49-66B3-4299-BF59-87CEB37E9B76}">
  <dimension ref="A2:G46"/>
  <sheetViews>
    <sheetView workbookViewId="0">
      <selection activeCell="G6" sqref="G6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7" ht="40.5" customHeight="1">
      <c r="A2" s="113" t="s">
        <v>55</v>
      </c>
      <c r="B2" s="113"/>
      <c r="C2" s="113"/>
      <c r="D2" s="113"/>
      <c r="E2" s="113"/>
      <c r="F2" s="113"/>
      <c r="G2" s="113"/>
    </row>
    <row r="3" spans="1:7">
      <c r="G3" s="28" t="s">
        <v>28</v>
      </c>
    </row>
    <row r="4" spans="1:7" s="29" customFormat="1" ht="30" customHeight="1">
      <c r="A4" s="33" t="s">
        <v>29</v>
      </c>
      <c r="B4" s="34" t="s">
        <v>30</v>
      </c>
      <c r="C4" s="33" t="s">
        <v>38</v>
      </c>
      <c r="D4" s="49" t="s">
        <v>31</v>
      </c>
      <c r="E4" s="33" t="s">
        <v>32</v>
      </c>
      <c r="F4" s="50" t="s">
        <v>39</v>
      </c>
      <c r="G4" s="33" t="s">
        <v>33</v>
      </c>
    </row>
    <row r="5" spans="1:7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7" s="31" customFormat="1" ht="30" customHeight="1">
      <c r="A6" s="35">
        <f>SUBTOTAL(103,$B$6:B6)</f>
        <v>0</v>
      </c>
      <c r="B6" s="37"/>
      <c r="C6" s="38"/>
      <c r="D6" s="39"/>
      <c r="E6" s="38"/>
      <c r="F6" s="40"/>
      <c r="G6" s="32" t="s">
        <v>35</v>
      </c>
    </row>
    <row r="7" spans="1:7" s="31" customFormat="1" ht="30" customHeight="1">
      <c r="A7" s="35">
        <f>SUBTOTAL(103,$B$6:B7)</f>
        <v>0</v>
      </c>
      <c r="B7" s="37"/>
      <c r="C7" s="32"/>
      <c r="D7" s="41"/>
      <c r="E7" s="32"/>
      <c r="F7" s="42"/>
      <c r="G7" s="32"/>
    </row>
    <row r="8" spans="1:7" s="31" customFormat="1" ht="30" customHeight="1">
      <c r="A8" s="35">
        <f>SUBTOTAL(103,$B$6:B8)</f>
        <v>0</v>
      </c>
      <c r="B8" s="37"/>
      <c r="C8" s="32"/>
      <c r="D8" s="41"/>
      <c r="E8" s="32"/>
      <c r="F8" s="42"/>
      <c r="G8" s="32"/>
    </row>
    <row r="9" spans="1:7" s="31" customFormat="1" ht="30" customHeight="1">
      <c r="A9" s="35">
        <f>SUBTOTAL(103,$B$6:B9)</f>
        <v>0</v>
      </c>
      <c r="B9" s="37"/>
      <c r="C9" s="36"/>
      <c r="D9" s="41"/>
      <c r="E9" s="32"/>
      <c r="F9" s="42"/>
      <c r="G9" s="32"/>
    </row>
    <row r="10" spans="1:7" s="31" customFormat="1" ht="30" customHeight="1">
      <c r="A10" s="35">
        <f>SUBTOTAL(103,$B$6:B10)</f>
        <v>0</v>
      </c>
      <c r="B10" s="37"/>
      <c r="C10" s="43"/>
      <c r="D10" s="41"/>
      <c r="E10" s="32"/>
      <c r="F10" s="42"/>
      <c r="G10" s="32"/>
    </row>
    <row r="11" spans="1:7" s="31" customFormat="1" ht="30" customHeight="1">
      <c r="A11" s="35">
        <f>SUBTOTAL(103,$B$6:B11)</f>
        <v>0</v>
      </c>
      <c r="B11" s="37"/>
      <c r="C11" s="32"/>
      <c r="D11" s="41"/>
      <c r="E11" s="32"/>
      <c r="F11" s="42"/>
      <c r="G11" s="32"/>
    </row>
    <row r="12" spans="1:7" s="31" customFormat="1" ht="30" customHeight="1">
      <c r="A12" s="35">
        <f>SUBTOTAL(103,$B$6:B12)</f>
        <v>0</v>
      </c>
      <c r="B12" s="37"/>
      <c r="C12" s="44"/>
      <c r="D12" s="41"/>
      <c r="E12" s="32"/>
      <c r="F12" s="42"/>
      <c r="G12" s="32"/>
    </row>
    <row r="13" spans="1:7" s="31" customFormat="1" ht="30" customHeight="1">
      <c r="A13" s="35">
        <f>SUBTOTAL(103,$B$6:B13)</f>
        <v>0</v>
      </c>
      <c r="B13" s="37"/>
      <c r="C13" s="32"/>
      <c r="D13" s="41"/>
      <c r="E13" s="32"/>
      <c r="F13" s="42"/>
      <c r="G13" s="32"/>
    </row>
    <row r="14" spans="1:7" s="31" customFormat="1" ht="30" customHeight="1">
      <c r="A14" s="35">
        <f>SUBTOTAL(103,$B$6:B14)</f>
        <v>0</v>
      </c>
      <c r="B14" s="37"/>
      <c r="C14" s="32"/>
      <c r="D14" s="41"/>
      <c r="E14" s="32"/>
      <c r="F14" s="42"/>
      <c r="G14" s="32"/>
    </row>
    <row r="15" spans="1:7" s="31" customFormat="1" ht="30" customHeight="1">
      <c r="A15" s="35">
        <f>SUBTOTAL(103,$B$6:B15)</f>
        <v>0</v>
      </c>
      <c r="B15" s="37"/>
      <c r="C15" s="32"/>
      <c r="D15" s="41"/>
      <c r="E15" s="32"/>
      <c r="F15" s="42"/>
      <c r="G15" s="32"/>
    </row>
    <row r="16" spans="1:7" s="31" customFormat="1" ht="30" customHeight="1">
      <c r="A16" s="35">
        <f>SUBTOTAL(103,$B$6:B16)</f>
        <v>0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0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0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0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0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0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0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0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0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0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0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0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0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0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0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0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0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0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0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0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0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0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0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0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0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0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0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0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0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0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0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5EC99-38F7-47AE-824E-AA047A91FB3C}">
  <dimension ref="A2:G46"/>
  <sheetViews>
    <sheetView workbookViewId="0">
      <selection activeCell="E4" sqref="E4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7" ht="40.5" customHeight="1">
      <c r="A2" s="113" t="s">
        <v>56</v>
      </c>
      <c r="B2" s="113"/>
      <c r="C2" s="113"/>
      <c r="D2" s="113"/>
      <c r="E2" s="113"/>
      <c r="F2" s="113"/>
      <c r="G2" s="113"/>
    </row>
    <row r="3" spans="1:7">
      <c r="G3" s="28" t="s">
        <v>28</v>
      </c>
    </row>
    <row r="4" spans="1:7" s="29" customFormat="1" ht="30" customHeight="1">
      <c r="A4" s="33" t="s">
        <v>29</v>
      </c>
      <c r="B4" s="34" t="s">
        <v>30</v>
      </c>
      <c r="C4" s="33" t="s">
        <v>38</v>
      </c>
      <c r="D4" s="49"/>
      <c r="E4" s="33" t="s">
        <v>32</v>
      </c>
      <c r="F4" s="50" t="s">
        <v>39</v>
      </c>
      <c r="G4" s="33" t="s">
        <v>33</v>
      </c>
    </row>
    <row r="5" spans="1:7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7" s="31" customFormat="1" ht="30" customHeight="1">
      <c r="A6" s="35">
        <f>SUBTOTAL(103,$B$6:B6)</f>
        <v>1</v>
      </c>
      <c r="B6" s="37" t="s">
        <v>37</v>
      </c>
      <c r="C6" s="38"/>
      <c r="D6" s="39"/>
      <c r="E6" s="38"/>
      <c r="F6" s="40"/>
      <c r="G6" s="32" t="s">
        <v>35</v>
      </c>
    </row>
    <row r="7" spans="1:7" s="31" customFormat="1" ht="30" customHeight="1">
      <c r="A7" s="35">
        <f>SUBTOTAL(103,$B$6:B7)</f>
        <v>1</v>
      </c>
      <c r="B7" s="37"/>
      <c r="C7" s="32"/>
      <c r="D7" s="41"/>
      <c r="E7" s="32"/>
      <c r="F7" s="42"/>
      <c r="G7" s="32"/>
    </row>
    <row r="8" spans="1:7" s="31" customFormat="1" ht="30" customHeight="1">
      <c r="A8" s="35">
        <f>SUBTOTAL(103,$B$6:B8)</f>
        <v>1</v>
      </c>
      <c r="B8" s="37"/>
      <c r="C8" s="32"/>
      <c r="D8" s="41"/>
      <c r="E8" s="32"/>
      <c r="F8" s="42"/>
      <c r="G8" s="32"/>
    </row>
    <row r="9" spans="1:7" s="31" customFormat="1" ht="30" customHeight="1">
      <c r="A9" s="35">
        <f>SUBTOTAL(103,$B$6:B9)</f>
        <v>1</v>
      </c>
      <c r="B9" s="37"/>
      <c r="C9" s="36"/>
      <c r="D9" s="41"/>
      <c r="E9" s="32"/>
      <c r="F9" s="42"/>
      <c r="G9" s="32"/>
    </row>
    <row r="10" spans="1:7" s="31" customFormat="1" ht="30" customHeight="1">
      <c r="A10" s="35">
        <f>SUBTOTAL(103,$B$6:B10)</f>
        <v>1</v>
      </c>
      <c r="B10" s="37"/>
      <c r="C10" s="43"/>
      <c r="D10" s="41"/>
      <c r="E10" s="32"/>
      <c r="F10" s="42"/>
      <c r="G10" s="32"/>
    </row>
    <row r="11" spans="1:7" s="31" customFormat="1" ht="30" customHeight="1">
      <c r="A11" s="35">
        <f>SUBTOTAL(103,$B$6:B11)</f>
        <v>1</v>
      </c>
      <c r="B11" s="37"/>
      <c r="C11" s="32"/>
      <c r="D11" s="41"/>
      <c r="E11" s="32"/>
      <c r="F11" s="42"/>
      <c r="G11" s="32"/>
    </row>
    <row r="12" spans="1:7" s="31" customFormat="1" ht="30" customHeight="1">
      <c r="A12" s="35">
        <f>SUBTOTAL(103,$B$6:B12)</f>
        <v>1</v>
      </c>
      <c r="B12" s="37"/>
      <c r="C12" s="44"/>
      <c r="D12" s="41"/>
      <c r="E12" s="32"/>
      <c r="F12" s="42"/>
      <c r="G12" s="32"/>
    </row>
    <row r="13" spans="1:7" s="31" customFormat="1" ht="30" customHeight="1">
      <c r="A13" s="35">
        <f>SUBTOTAL(103,$B$6:B13)</f>
        <v>1</v>
      </c>
      <c r="B13" s="37"/>
      <c r="C13" s="32"/>
      <c r="D13" s="41"/>
      <c r="E13" s="32"/>
      <c r="F13" s="42"/>
      <c r="G13" s="32"/>
    </row>
    <row r="14" spans="1:7" s="31" customFormat="1" ht="30" customHeight="1">
      <c r="A14" s="35">
        <f>SUBTOTAL(103,$B$6:B14)</f>
        <v>1</v>
      </c>
      <c r="B14" s="37"/>
      <c r="C14" s="32"/>
      <c r="D14" s="41"/>
      <c r="E14" s="32"/>
      <c r="F14" s="42"/>
      <c r="G14" s="32"/>
    </row>
    <row r="15" spans="1:7" s="31" customFormat="1" ht="30" customHeight="1">
      <c r="A15" s="35">
        <f>SUBTOTAL(103,$B$6:B15)</f>
        <v>1</v>
      </c>
      <c r="B15" s="37"/>
      <c r="C15" s="32"/>
      <c r="D15" s="41"/>
      <c r="E15" s="32"/>
      <c r="F15" s="42"/>
      <c r="G15" s="32"/>
    </row>
    <row r="16" spans="1:7" s="31" customFormat="1" ht="30" customHeight="1">
      <c r="A16" s="35">
        <f>SUBTOTAL(103,$B$6:B16)</f>
        <v>1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1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1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1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1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1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1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1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1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1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1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1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1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1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1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1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1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1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1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1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1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1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1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1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1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1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1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1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1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1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1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70351-0F66-4928-ABA1-964E388BB615}">
  <dimension ref="A2:G46"/>
  <sheetViews>
    <sheetView workbookViewId="0">
      <selection activeCell="B6" sqref="B6:F6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7" ht="40.5" customHeight="1">
      <c r="A2" s="113" t="s">
        <v>58</v>
      </c>
      <c r="B2" s="113"/>
      <c r="C2" s="113"/>
      <c r="D2" s="113"/>
      <c r="E2" s="113"/>
      <c r="F2" s="113"/>
      <c r="G2" s="113"/>
    </row>
    <row r="3" spans="1:7">
      <c r="A3" t="s">
        <v>57</v>
      </c>
      <c r="G3" s="28" t="s">
        <v>28</v>
      </c>
    </row>
    <row r="4" spans="1:7" s="29" customFormat="1" ht="30" customHeight="1">
      <c r="A4" s="33" t="s">
        <v>29</v>
      </c>
      <c r="B4" s="34" t="s">
        <v>30</v>
      </c>
      <c r="C4" s="33" t="s">
        <v>38</v>
      </c>
      <c r="D4" s="49" t="s">
        <v>31</v>
      </c>
      <c r="E4" s="33" t="s">
        <v>32</v>
      </c>
      <c r="F4" s="50" t="s">
        <v>39</v>
      </c>
      <c r="G4" s="33" t="s">
        <v>33</v>
      </c>
    </row>
    <row r="5" spans="1:7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7" s="31" customFormat="1" ht="30" customHeight="1">
      <c r="A6" s="35">
        <f>SUBTOTAL(103,$B$6:B6)</f>
        <v>0</v>
      </c>
      <c r="B6" s="89"/>
      <c r="C6" s="86"/>
      <c r="D6" s="91"/>
      <c r="E6" s="86"/>
      <c r="F6" s="87"/>
      <c r="G6" s="88" t="s">
        <v>71</v>
      </c>
    </row>
    <row r="7" spans="1:7" s="31" customFormat="1" ht="30" customHeight="1">
      <c r="A7" s="35">
        <f>SUBTOTAL(103,$B$6:B7)</f>
        <v>0</v>
      </c>
      <c r="B7" s="37"/>
      <c r="C7" s="32"/>
      <c r="D7" s="41"/>
      <c r="E7" s="32"/>
      <c r="F7" s="42"/>
      <c r="G7" s="32"/>
    </row>
    <row r="8" spans="1:7" s="31" customFormat="1" ht="30" customHeight="1">
      <c r="A8" s="35">
        <f>SUBTOTAL(103,$B$6:B8)</f>
        <v>0</v>
      </c>
      <c r="B8" s="37"/>
      <c r="C8" s="32"/>
      <c r="D8" s="41"/>
      <c r="E8" s="32"/>
      <c r="F8" s="42"/>
      <c r="G8" s="32"/>
    </row>
    <row r="9" spans="1:7" s="31" customFormat="1" ht="30" customHeight="1">
      <c r="A9" s="35">
        <f>SUBTOTAL(103,$B$6:B9)</f>
        <v>0</v>
      </c>
      <c r="B9" s="37"/>
      <c r="C9" s="36"/>
      <c r="D9" s="41"/>
      <c r="E9" s="32"/>
      <c r="F9" s="42"/>
      <c r="G9" s="32"/>
    </row>
    <row r="10" spans="1:7" s="31" customFormat="1" ht="30" customHeight="1">
      <c r="A10" s="35">
        <f>SUBTOTAL(103,$B$6:B10)</f>
        <v>0</v>
      </c>
      <c r="B10" s="37"/>
      <c r="C10" s="43"/>
      <c r="D10" s="41"/>
      <c r="E10" s="32"/>
      <c r="F10" s="42"/>
      <c r="G10" s="32"/>
    </row>
    <row r="11" spans="1:7" s="31" customFormat="1" ht="30" customHeight="1">
      <c r="A11" s="35">
        <f>SUBTOTAL(103,$B$6:B11)</f>
        <v>0</v>
      </c>
      <c r="B11" s="37"/>
      <c r="C11" s="32"/>
      <c r="D11" s="41"/>
      <c r="E11" s="32"/>
      <c r="F11" s="42"/>
      <c r="G11" s="32"/>
    </row>
    <row r="12" spans="1:7" s="31" customFormat="1" ht="30" customHeight="1">
      <c r="A12" s="35">
        <f>SUBTOTAL(103,$B$6:B12)</f>
        <v>0</v>
      </c>
      <c r="B12" s="37"/>
      <c r="C12" s="44"/>
      <c r="D12" s="41"/>
      <c r="E12" s="32"/>
      <c r="F12" s="42"/>
      <c r="G12" s="32"/>
    </row>
    <row r="13" spans="1:7" s="31" customFormat="1" ht="30" customHeight="1">
      <c r="A13" s="35">
        <f>SUBTOTAL(103,$B$6:B13)</f>
        <v>0</v>
      </c>
      <c r="B13" s="37"/>
      <c r="C13" s="32"/>
      <c r="D13" s="41"/>
      <c r="E13" s="32"/>
      <c r="F13" s="42"/>
      <c r="G13" s="32"/>
    </row>
    <row r="14" spans="1:7" s="31" customFormat="1" ht="30" customHeight="1">
      <c r="A14" s="35">
        <f>SUBTOTAL(103,$B$6:B14)</f>
        <v>0</v>
      </c>
      <c r="B14" s="37"/>
      <c r="C14" s="32"/>
      <c r="D14" s="41"/>
      <c r="E14" s="32"/>
      <c r="F14" s="42"/>
      <c r="G14" s="32"/>
    </row>
    <row r="15" spans="1:7" s="31" customFormat="1" ht="30" customHeight="1">
      <c r="A15" s="35">
        <f>SUBTOTAL(103,$B$6:B15)</f>
        <v>0</v>
      </c>
      <c r="B15" s="37"/>
      <c r="C15" s="32"/>
      <c r="D15" s="41"/>
      <c r="E15" s="32"/>
      <c r="F15" s="42"/>
      <c r="G15" s="32"/>
    </row>
    <row r="16" spans="1:7" s="31" customFormat="1" ht="30" customHeight="1">
      <c r="A16" s="35">
        <f>SUBTOTAL(103,$B$6:B16)</f>
        <v>0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0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0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0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0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0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0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0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0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0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0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0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0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0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0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0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0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0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0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0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0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0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0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0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0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0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0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0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0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0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0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9C6AD-A449-482F-8E72-A2AB3F2C4538}">
  <dimension ref="A2:G46"/>
  <sheetViews>
    <sheetView workbookViewId="0">
      <selection activeCell="E18" sqref="E18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7" ht="40.5" customHeight="1">
      <c r="A2" s="113" t="s">
        <v>59</v>
      </c>
      <c r="B2" s="113"/>
      <c r="C2" s="113"/>
      <c r="D2" s="113"/>
      <c r="E2" s="113"/>
      <c r="F2" s="113"/>
      <c r="G2" s="113"/>
    </row>
    <row r="3" spans="1:7">
      <c r="A3" t="s">
        <v>57</v>
      </c>
      <c r="G3" s="28" t="s">
        <v>28</v>
      </c>
    </row>
    <row r="4" spans="1:7" s="29" customFormat="1" ht="30" customHeight="1">
      <c r="A4" s="33" t="s">
        <v>29</v>
      </c>
      <c r="B4" s="34" t="s">
        <v>30</v>
      </c>
      <c r="C4" s="33" t="s">
        <v>38</v>
      </c>
      <c r="D4" s="49" t="s">
        <v>31</v>
      </c>
      <c r="E4" s="33" t="s">
        <v>32</v>
      </c>
      <c r="F4" s="50" t="s">
        <v>39</v>
      </c>
      <c r="G4" s="33" t="s">
        <v>33</v>
      </c>
    </row>
    <row r="5" spans="1:7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7" s="31" customFormat="1" ht="30" customHeight="1">
      <c r="A6" s="35">
        <f>SUBTOTAL(103,$B$6:B6)</f>
        <v>0</v>
      </c>
      <c r="B6" s="37"/>
      <c r="C6" s="38"/>
      <c r="D6" s="39"/>
      <c r="E6" s="38"/>
      <c r="F6" s="40"/>
      <c r="G6" s="32" t="s">
        <v>69</v>
      </c>
    </row>
    <row r="7" spans="1:7" s="31" customFormat="1" ht="30" customHeight="1">
      <c r="A7" s="35">
        <f>SUBTOTAL(103,$B$6:B7)</f>
        <v>0</v>
      </c>
      <c r="B7" s="37"/>
      <c r="C7" s="32"/>
      <c r="D7" s="41"/>
      <c r="E7" s="32"/>
      <c r="F7" s="42"/>
      <c r="G7" s="32" t="s">
        <v>70</v>
      </c>
    </row>
    <row r="8" spans="1:7" s="31" customFormat="1" ht="30" customHeight="1">
      <c r="A8" s="35">
        <f>SUBTOTAL(103,$B$6:B8)</f>
        <v>0</v>
      </c>
      <c r="B8" s="37"/>
      <c r="C8" s="32"/>
      <c r="D8" s="41"/>
      <c r="E8" s="32"/>
      <c r="F8" s="42"/>
      <c r="G8" s="32" t="s">
        <v>70</v>
      </c>
    </row>
    <row r="9" spans="1:7" s="31" customFormat="1" ht="30" customHeight="1">
      <c r="A9" s="35">
        <f>SUBTOTAL(103,$B$6:B9)</f>
        <v>0</v>
      </c>
      <c r="B9" s="37"/>
      <c r="C9" s="30"/>
      <c r="D9" s="41"/>
      <c r="E9" s="32"/>
      <c r="F9" s="42"/>
      <c r="G9" s="32" t="s">
        <v>69</v>
      </c>
    </row>
    <row r="10" spans="1:7" s="31" customFormat="1" ht="30" customHeight="1">
      <c r="A10" s="35">
        <f>SUBTOTAL(103,$B$6:B10)</f>
        <v>0</v>
      </c>
      <c r="B10" s="37"/>
      <c r="C10" s="43"/>
      <c r="D10" s="41"/>
      <c r="E10" s="32"/>
      <c r="F10" s="42"/>
      <c r="G10" s="32"/>
    </row>
    <row r="11" spans="1:7" s="31" customFormat="1" ht="30" customHeight="1">
      <c r="A11" s="35">
        <f>SUBTOTAL(103,$B$6:B11)</f>
        <v>0</v>
      </c>
      <c r="B11" s="37"/>
      <c r="C11" s="32"/>
      <c r="D11" s="41"/>
      <c r="E11" s="32"/>
      <c r="F11" s="42"/>
      <c r="G11" s="32"/>
    </row>
    <row r="12" spans="1:7" s="31" customFormat="1" ht="30" customHeight="1">
      <c r="A12" s="35">
        <f>SUBTOTAL(103,$B$6:B12)</f>
        <v>0</v>
      </c>
      <c r="B12" s="37"/>
      <c r="C12" s="44"/>
      <c r="D12" s="41"/>
      <c r="E12" s="32"/>
      <c r="F12" s="42"/>
      <c r="G12" s="32"/>
    </row>
    <row r="13" spans="1:7" s="31" customFormat="1" ht="30" customHeight="1">
      <c r="A13" s="35">
        <f>SUBTOTAL(103,$B$6:B13)</f>
        <v>0</v>
      </c>
      <c r="B13" s="37"/>
      <c r="C13" s="32"/>
      <c r="D13" s="41"/>
      <c r="E13" s="32"/>
      <c r="F13" s="42"/>
      <c r="G13" s="32"/>
    </row>
    <row r="14" spans="1:7" s="31" customFormat="1" ht="30" customHeight="1">
      <c r="A14" s="35">
        <f>SUBTOTAL(103,$B$6:B14)</f>
        <v>0</v>
      </c>
      <c r="B14" s="37"/>
      <c r="C14" s="32"/>
      <c r="D14" s="41"/>
      <c r="E14" s="32"/>
      <c r="F14" s="42"/>
      <c r="G14" s="32"/>
    </row>
    <row r="15" spans="1:7" s="31" customFormat="1" ht="30" customHeight="1">
      <c r="A15" s="35">
        <f>SUBTOTAL(103,$B$6:B15)</f>
        <v>0</v>
      </c>
      <c r="B15" s="37"/>
      <c r="C15" s="32"/>
      <c r="D15" s="41"/>
      <c r="E15" s="32"/>
      <c r="F15" s="42"/>
      <c r="G15" s="32"/>
    </row>
    <row r="16" spans="1:7" s="31" customFormat="1" ht="30" customHeight="1">
      <c r="A16" s="35">
        <f>SUBTOTAL(103,$B$6:B16)</f>
        <v>0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0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0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0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0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0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0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0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0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0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0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0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0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0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0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0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0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0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0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0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0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0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0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0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0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0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0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0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0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0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0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A25FD-37FD-4575-BCDC-7D11A92ADBD4}">
  <dimension ref="A2:G46"/>
  <sheetViews>
    <sheetView workbookViewId="0">
      <selection activeCell="B6" sqref="B6:F8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7" ht="40.5" customHeight="1">
      <c r="A2" s="113" t="s">
        <v>60</v>
      </c>
      <c r="B2" s="113"/>
      <c r="C2" s="113"/>
      <c r="D2" s="113"/>
      <c r="E2" s="113"/>
      <c r="F2" s="113"/>
      <c r="G2" s="113"/>
    </row>
    <row r="3" spans="1:7">
      <c r="A3" t="s">
        <v>57</v>
      </c>
      <c r="G3" s="28" t="s">
        <v>28</v>
      </c>
    </row>
    <row r="4" spans="1:7" s="29" customFormat="1" ht="30" customHeight="1">
      <c r="A4" s="33" t="s">
        <v>29</v>
      </c>
      <c r="B4" s="34" t="s">
        <v>30</v>
      </c>
      <c r="C4" s="33" t="s">
        <v>38</v>
      </c>
      <c r="D4" s="49" t="s">
        <v>31</v>
      </c>
      <c r="E4" s="33" t="s">
        <v>32</v>
      </c>
      <c r="F4" s="50" t="s">
        <v>39</v>
      </c>
      <c r="G4" s="33" t="s">
        <v>33</v>
      </c>
    </row>
    <row r="5" spans="1:7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7" s="31" customFormat="1" ht="30" customHeight="1">
      <c r="A6" s="35">
        <f>SUBTOTAL(103,$B$6:B6)</f>
        <v>0</v>
      </c>
      <c r="B6" s="89"/>
      <c r="C6" s="86"/>
      <c r="D6" s="91"/>
      <c r="E6" s="86"/>
      <c r="F6" s="87"/>
      <c r="G6" s="88" t="s">
        <v>69</v>
      </c>
    </row>
    <row r="7" spans="1:7" s="31" customFormat="1" ht="30" customHeight="1">
      <c r="A7" s="35">
        <f>SUBTOTAL(103,$B$6:B7)</f>
        <v>0</v>
      </c>
      <c r="B7" s="89"/>
      <c r="C7" s="86"/>
      <c r="D7" s="91"/>
      <c r="E7" s="86"/>
      <c r="F7" s="90"/>
      <c r="G7" s="88" t="s">
        <v>69</v>
      </c>
    </row>
    <row r="8" spans="1:7" s="31" customFormat="1" ht="30" customHeight="1">
      <c r="A8" s="35">
        <f>SUBTOTAL(103,$B$6:B8)</f>
        <v>0</v>
      </c>
      <c r="B8" s="89"/>
      <c r="C8" s="86"/>
      <c r="D8" s="91"/>
      <c r="E8" s="86"/>
      <c r="F8" s="90"/>
      <c r="G8" s="88" t="s">
        <v>69</v>
      </c>
    </row>
    <row r="9" spans="1:7" s="31" customFormat="1" ht="30" customHeight="1">
      <c r="A9" s="35">
        <f>SUBTOTAL(103,$B$6:B9)</f>
        <v>0</v>
      </c>
      <c r="B9" s="37"/>
      <c r="C9" s="36"/>
      <c r="D9" s="41"/>
      <c r="E9" s="32"/>
      <c r="F9" s="42"/>
      <c r="G9" s="32"/>
    </row>
    <row r="10" spans="1:7" s="31" customFormat="1" ht="30" customHeight="1">
      <c r="A10" s="35">
        <f>SUBTOTAL(103,$B$6:B10)</f>
        <v>0</v>
      </c>
      <c r="B10" s="37"/>
      <c r="C10" s="43"/>
      <c r="D10" s="41"/>
      <c r="E10" s="32"/>
      <c r="F10" s="42"/>
      <c r="G10" s="32"/>
    </row>
    <row r="11" spans="1:7" s="31" customFormat="1" ht="30" customHeight="1">
      <c r="A11" s="35">
        <f>SUBTOTAL(103,$B$6:B11)</f>
        <v>0</v>
      </c>
      <c r="B11" s="37"/>
      <c r="C11" s="32"/>
      <c r="D11" s="41"/>
      <c r="E11" s="32"/>
      <c r="F11" s="42"/>
      <c r="G11" s="32"/>
    </row>
    <row r="12" spans="1:7" s="31" customFormat="1" ht="30" customHeight="1">
      <c r="A12" s="35">
        <f>SUBTOTAL(103,$B$6:B12)</f>
        <v>0</v>
      </c>
      <c r="B12" s="37"/>
      <c r="C12" s="44"/>
      <c r="D12" s="41"/>
      <c r="E12" s="32"/>
      <c r="F12" s="42"/>
      <c r="G12" s="32"/>
    </row>
    <row r="13" spans="1:7" s="31" customFormat="1" ht="30" customHeight="1">
      <c r="A13" s="35">
        <f>SUBTOTAL(103,$B$6:B13)</f>
        <v>0</v>
      </c>
      <c r="B13" s="37"/>
      <c r="C13" s="32"/>
      <c r="D13" s="41"/>
      <c r="E13" s="32"/>
      <c r="F13" s="42"/>
      <c r="G13" s="32"/>
    </row>
    <row r="14" spans="1:7" s="31" customFormat="1" ht="30" customHeight="1">
      <c r="A14" s="35">
        <f>SUBTOTAL(103,$B$6:B14)</f>
        <v>0</v>
      </c>
      <c r="B14" s="37"/>
      <c r="C14" s="32"/>
      <c r="D14" s="41"/>
      <c r="E14" s="32"/>
      <c r="F14" s="42"/>
      <c r="G14" s="32"/>
    </row>
    <row r="15" spans="1:7" s="31" customFormat="1" ht="30" customHeight="1">
      <c r="A15" s="35">
        <f>SUBTOTAL(103,$B$6:B15)</f>
        <v>0</v>
      </c>
      <c r="B15" s="37"/>
      <c r="C15" s="32"/>
      <c r="D15" s="41"/>
      <c r="E15" s="32"/>
      <c r="F15" s="42"/>
      <c r="G15" s="32"/>
    </row>
    <row r="16" spans="1:7" s="31" customFormat="1" ht="30" customHeight="1">
      <c r="A16" s="35">
        <f>SUBTOTAL(103,$B$6:B16)</f>
        <v>0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0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0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0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0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0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0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0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0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0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0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0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0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0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0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0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0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0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0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0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0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0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0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0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0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0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0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0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0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0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0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CC6E2-8A0B-4248-B21A-DECFA6F858AA}">
  <dimension ref="A2:G46"/>
  <sheetViews>
    <sheetView workbookViewId="0">
      <selection activeCell="G46" sqref="G46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7" ht="40.5" customHeight="1">
      <c r="A2" s="113" t="s">
        <v>61</v>
      </c>
      <c r="B2" s="113"/>
      <c r="C2" s="113"/>
      <c r="D2" s="113"/>
      <c r="E2" s="113"/>
      <c r="F2" s="113"/>
      <c r="G2" s="113"/>
    </row>
    <row r="3" spans="1:7">
      <c r="A3" t="s">
        <v>57</v>
      </c>
      <c r="G3" s="28" t="s">
        <v>28</v>
      </c>
    </row>
    <row r="4" spans="1:7" s="29" customFormat="1" ht="30" customHeight="1">
      <c r="A4" s="33" t="s">
        <v>29</v>
      </c>
      <c r="B4" s="34" t="s">
        <v>30</v>
      </c>
      <c r="C4" s="33" t="s">
        <v>38</v>
      </c>
      <c r="D4" s="49" t="s">
        <v>31</v>
      </c>
      <c r="E4" s="33" t="s">
        <v>32</v>
      </c>
      <c r="F4" s="50" t="s">
        <v>39</v>
      </c>
      <c r="G4" s="33" t="s">
        <v>33</v>
      </c>
    </row>
    <row r="5" spans="1:7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7" s="31" customFormat="1" ht="30" customHeight="1">
      <c r="A6" s="35">
        <f>SUBTOTAL(103,$B$6:B6)</f>
        <v>1</v>
      </c>
      <c r="B6" s="37" t="s">
        <v>37</v>
      </c>
      <c r="C6" s="38"/>
      <c r="D6" s="39"/>
      <c r="E6" s="38"/>
      <c r="F6" s="40"/>
      <c r="G6" s="32" t="s">
        <v>35</v>
      </c>
    </row>
    <row r="7" spans="1:7" s="31" customFormat="1" ht="30" customHeight="1">
      <c r="A7" s="35">
        <f>SUBTOTAL(103,$B$6:B7)</f>
        <v>1</v>
      </c>
      <c r="B7" s="37"/>
      <c r="C7" s="32"/>
      <c r="D7" s="41"/>
      <c r="E7" s="32"/>
      <c r="F7" s="42"/>
      <c r="G7" s="32"/>
    </row>
    <row r="8" spans="1:7" s="31" customFormat="1" ht="30" customHeight="1">
      <c r="A8" s="35">
        <f>SUBTOTAL(103,$B$6:B8)</f>
        <v>1</v>
      </c>
      <c r="B8" s="37"/>
      <c r="C8" s="32"/>
      <c r="D8" s="41"/>
      <c r="E8" s="32"/>
      <c r="F8" s="42"/>
      <c r="G8" s="32"/>
    </row>
    <row r="9" spans="1:7" s="31" customFormat="1" ht="30" customHeight="1">
      <c r="A9" s="35">
        <f>SUBTOTAL(103,$B$6:B9)</f>
        <v>1</v>
      </c>
      <c r="B9" s="37"/>
      <c r="C9" s="36"/>
      <c r="D9" s="41"/>
      <c r="E9" s="32"/>
      <c r="F9" s="42"/>
      <c r="G9" s="32"/>
    </row>
    <row r="10" spans="1:7" s="31" customFormat="1" ht="30" customHeight="1">
      <c r="A10" s="35">
        <f>SUBTOTAL(103,$B$6:B10)</f>
        <v>1</v>
      </c>
      <c r="B10" s="37"/>
      <c r="C10" s="43"/>
      <c r="D10" s="41"/>
      <c r="E10" s="32"/>
      <c r="F10" s="42"/>
      <c r="G10" s="32"/>
    </row>
    <row r="11" spans="1:7" s="31" customFormat="1" ht="30" customHeight="1">
      <c r="A11" s="35">
        <f>SUBTOTAL(103,$B$6:B11)</f>
        <v>1</v>
      </c>
      <c r="B11" s="37"/>
      <c r="C11" s="32"/>
      <c r="D11" s="41"/>
      <c r="E11" s="32"/>
      <c r="F11" s="42"/>
      <c r="G11" s="32"/>
    </row>
    <row r="12" spans="1:7" s="31" customFormat="1" ht="30" customHeight="1">
      <c r="A12" s="35">
        <f>SUBTOTAL(103,$B$6:B12)</f>
        <v>1</v>
      </c>
      <c r="B12" s="37"/>
      <c r="C12" s="44"/>
      <c r="D12" s="41"/>
      <c r="E12" s="32"/>
      <c r="F12" s="42"/>
      <c r="G12" s="32"/>
    </row>
    <row r="13" spans="1:7" s="31" customFormat="1" ht="30" customHeight="1">
      <c r="A13" s="35">
        <f>SUBTOTAL(103,$B$6:B13)</f>
        <v>1</v>
      </c>
      <c r="B13" s="37"/>
      <c r="C13" s="32"/>
      <c r="D13" s="41"/>
      <c r="E13" s="32"/>
      <c r="F13" s="42"/>
      <c r="G13" s="32"/>
    </row>
    <row r="14" spans="1:7" s="31" customFormat="1" ht="30" customHeight="1">
      <c r="A14" s="35">
        <f>SUBTOTAL(103,$B$6:B14)</f>
        <v>1</v>
      </c>
      <c r="B14" s="37"/>
      <c r="C14" s="32"/>
      <c r="D14" s="41"/>
      <c r="E14" s="32"/>
      <c r="F14" s="42"/>
      <c r="G14" s="32"/>
    </row>
    <row r="15" spans="1:7" s="31" customFormat="1" ht="30" customHeight="1">
      <c r="A15" s="35">
        <f>SUBTOTAL(103,$B$6:B15)</f>
        <v>1</v>
      </c>
      <c r="B15" s="37"/>
      <c r="C15" s="32"/>
      <c r="D15" s="41"/>
      <c r="E15" s="32"/>
      <c r="F15" s="42"/>
      <c r="G15" s="32"/>
    </row>
    <row r="16" spans="1:7" s="31" customFormat="1" ht="30" customHeight="1">
      <c r="A16" s="35">
        <f>SUBTOTAL(103,$B$6:B16)</f>
        <v>1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1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1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1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1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1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1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1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1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1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1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1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1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1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1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1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1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1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1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1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1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1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1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1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1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1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1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1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1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1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1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D95A6-9B97-434D-8481-BABC4EAEEAFB}">
  <dimension ref="A2:G46"/>
  <sheetViews>
    <sheetView workbookViewId="0">
      <selection activeCell="D18" sqref="D18"/>
    </sheetView>
  </sheetViews>
  <sheetFormatPr defaultRowHeight="16.5"/>
  <cols>
    <col min="1" max="1" width="5" customWidth="1"/>
    <col min="2" max="2" width="22.75" style="1" customWidth="1"/>
    <col min="3" max="3" width="30.875" style="1" customWidth="1"/>
    <col min="4" max="4" width="52.875" style="26" customWidth="1"/>
    <col min="5" max="5" width="13.125" style="1" customWidth="1"/>
    <col min="6" max="6" width="14.875" style="27" customWidth="1"/>
    <col min="7" max="7" width="13" style="1" customWidth="1"/>
  </cols>
  <sheetData>
    <row r="2" spans="1:7" ht="40.5" customHeight="1">
      <c r="A2" s="113" t="s">
        <v>62</v>
      </c>
      <c r="B2" s="113"/>
      <c r="C2" s="113"/>
      <c r="D2" s="113"/>
      <c r="E2" s="113"/>
      <c r="F2" s="113"/>
      <c r="G2" s="113"/>
    </row>
    <row r="3" spans="1:7">
      <c r="A3" t="s">
        <v>57</v>
      </c>
      <c r="G3" s="28" t="s">
        <v>28</v>
      </c>
    </row>
    <row r="4" spans="1:7" s="29" customFormat="1" ht="30" customHeight="1">
      <c r="A4" s="33" t="s">
        <v>29</v>
      </c>
      <c r="B4" s="34" t="s">
        <v>30</v>
      </c>
      <c r="C4" s="33" t="s">
        <v>38</v>
      </c>
      <c r="D4" s="49" t="s">
        <v>31</v>
      </c>
      <c r="E4" s="33" t="s">
        <v>32</v>
      </c>
      <c r="F4" s="50" t="s">
        <v>39</v>
      </c>
      <c r="G4" s="33" t="s">
        <v>33</v>
      </c>
    </row>
    <row r="5" spans="1:7" s="29" customFormat="1" ht="30" customHeight="1">
      <c r="A5" s="114" t="s">
        <v>10</v>
      </c>
      <c r="B5" s="115"/>
      <c r="C5" s="115"/>
      <c r="D5" s="115"/>
      <c r="E5" s="116"/>
      <c r="F5" s="52">
        <f>SUM(F6:F46)</f>
        <v>0</v>
      </c>
      <c r="G5" s="53"/>
    </row>
    <row r="6" spans="1:7" s="31" customFormat="1" ht="30" customHeight="1">
      <c r="A6" s="35">
        <f>SUBTOTAL(103,$B$6:B6)</f>
        <v>0</v>
      </c>
      <c r="B6" s="37"/>
      <c r="C6" s="38"/>
      <c r="D6" s="39"/>
      <c r="E6" s="38"/>
      <c r="F6" s="81"/>
      <c r="G6" s="32" t="s">
        <v>69</v>
      </c>
    </row>
    <row r="7" spans="1:7" s="31" customFormat="1" ht="30" customHeight="1">
      <c r="A7" s="35">
        <f>SUBTOTAL(103,$B$6:B7)</f>
        <v>0</v>
      </c>
      <c r="B7" s="37"/>
      <c r="C7" s="32"/>
      <c r="D7" s="41"/>
      <c r="E7" s="32"/>
      <c r="F7" s="82"/>
      <c r="G7" s="32" t="s">
        <v>69</v>
      </c>
    </row>
    <row r="8" spans="1:7" s="31" customFormat="1" ht="30" customHeight="1">
      <c r="A8" s="35">
        <f>SUBTOTAL(103,$B$6:B8)</f>
        <v>0</v>
      </c>
      <c r="B8" s="37"/>
      <c r="C8" s="32"/>
      <c r="D8" s="41"/>
      <c r="E8" s="32"/>
      <c r="F8" s="82"/>
      <c r="G8" s="32" t="s">
        <v>69</v>
      </c>
    </row>
    <row r="9" spans="1:7" s="31" customFormat="1" ht="30" customHeight="1">
      <c r="A9" s="35">
        <f>SUBTOTAL(103,$B$6:B9)</f>
        <v>0</v>
      </c>
      <c r="B9" s="37"/>
      <c r="C9" s="30"/>
      <c r="D9" s="41"/>
      <c r="E9" s="32"/>
      <c r="F9" s="82"/>
      <c r="G9" s="32" t="s">
        <v>69</v>
      </c>
    </row>
    <row r="10" spans="1:7" s="31" customFormat="1" ht="30" customHeight="1">
      <c r="A10" s="35">
        <f>SUBTOTAL(103,$B$6:B10)</f>
        <v>0</v>
      </c>
      <c r="B10" s="37"/>
      <c r="C10" s="32"/>
      <c r="D10" s="41"/>
      <c r="E10" s="32"/>
      <c r="F10" s="82"/>
      <c r="G10" s="32" t="s">
        <v>69</v>
      </c>
    </row>
    <row r="11" spans="1:7" s="31" customFormat="1" ht="30" customHeight="1">
      <c r="A11" s="35">
        <f>SUBTOTAL(103,$B$6:B11)</f>
        <v>0</v>
      </c>
      <c r="B11" s="37"/>
      <c r="C11" s="32"/>
      <c r="D11" s="41"/>
      <c r="E11" s="32"/>
      <c r="F11" s="82"/>
      <c r="G11" s="32" t="s">
        <v>69</v>
      </c>
    </row>
    <row r="12" spans="1:7" s="31" customFormat="1" ht="30" customHeight="1">
      <c r="A12" s="35">
        <f>SUBTOTAL(103,$B$6:B12)</f>
        <v>0</v>
      </c>
      <c r="B12" s="37"/>
      <c r="C12" s="44"/>
      <c r="D12" s="41"/>
      <c r="E12" s="32"/>
      <c r="F12" s="82"/>
      <c r="G12" s="32" t="s">
        <v>69</v>
      </c>
    </row>
    <row r="13" spans="1:7" s="31" customFormat="1" ht="30" customHeight="1">
      <c r="A13" s="35">
        <f>SUBTOTAL(103,$B$6:B13)</f>
        <v>0</v>
      </c>
      <c r="B13" s="89"/>
      <c r="C13" s="88"/>
      <c r="D13" s="92"/>
      <c r="E13" s="88"/>
      <c r="F13" s="90"/>
      <c r="G13" s="88" t="s">
        <v>69</v>
      </c>
    </row>
    <row r="14" spans="1:7" s="31" customFormat="1" ht="30" customHeight="1">
      <c r="A14" s="35">
        <f>SUBTOTAL(103,$B$6:B14)</f>
        <v>0</v>
      </c>
      <c r="B14" s="89"/>
      <c r="C14" s="88"/>
      <c r="D14" s="92"/>
      <c r="E14" s="88"/>
      <c r="F14" s="90"/>
      <c r="G14" s="88" t="s">
        <v>69</v>
      </c>
    </row>
    <row r="15" spans="1:7" s="31" customFormat="1" ht="30" customHeight="1">
      <c r="A15" s="35">
        <f>SUBTOTAL(103,$B$6:B15)</f>
        <v>0</v>
      </c>
      <c r="B15" s="89"/>
      <c r="C15" s="88"/>
      <c r="D15" s="92"/>
      <c r="E15" s="88"/>
      <c r="F15" s="90"/>
      <c r="G15" s="88" t="s">
        <v>69</v>
      </c>
    </row>
    <row r="16" spans="1:7" s="31" customFormat="1" ht="30" customHeight="1">
      <c r="A16" s="35">
        <f>SUBTOTAL(103,$B$6:B16)</f>
        <v>0</v>
      </c>
      <c r="B16" s="37"/>
      <c r="C16" s="32"/>
      <c r="D16" s="41"/>
      <c r="E16" s="32"/>
      <c r="F16" s="42"/>
      <c r="G16" s="32"/>
    </row>
    <row r="17" spans="1:7" s="31" customFormat="1" ht="30" customHeight="1">
      <c r="A17" s="35">
        <f>SUBTOTAL(103,$B$6:B17)</f>
        <v>0</v>
      </c>
      <c r="B17" s="37"/>
      <c r="C17" s="32"/>
      <c r="D17" s="41"/>
      <c r="E17" s="32"/>
      <c r="F17" s="42"/>
      <c r="G17" s="32"/>
    </row>
    <row r="18" spans="1:7" s="31" customFormat="1" ht="30" customHeight="1">
      <c r="A18" s="35">
        <f>SUBTOTAL(103,$B$6:B18)</f>
        <v>0</v>
      </c>
      <c r="B18" s="37"/>
      <c r="C18" s="32"/>
      <c r="D18" s="41"/>
      <c r="E18" s="32"/>
      <c r="F18" s="42"/>
      <c r="G18" s="32"/>
    </row>
    <row r="19" spans="1:7" s="31" customFormat="1" ht="30" customHeight="1">
      <c r="A19" s="35">
        <f>SUBTOTAL(103,$B$6:B19)</f>
        <v>0</v>
      </c>
      <c r="B19" s="37"/>
      <c r="C19" s="32"/>
      <c r="D19" s="41"/>
      <c r="E19" s="32"/>
      <c r="F19" s="42"/>
      <c r="G19" s="32"/>
    </row>
    <row r="20" spans="1:7" s="31" customFormat="1" ht="30" customHeight="1">
      <c r="A20" s="35">
        <f>SUBTOTAL(103,$B$6:B20)</f>
        <v>0</v>
      </c>
      <c r="B20" s="37"/>
      <c r="C20" s="30"/>
      <c r="D20" s="45"/>
      <c r="E20" s="32"/>
      <c r="F20" s="46"/>
      <c r="G20" s="32"/>
    </row>
    <row r="21" spans="1:7" s="31" customFormat="1" ht="30" customHeight="1">
      <c r="A21" s="35">
        <f>SUBTOTAL(103,$B$6:B21)</f>
        <v>0</v>
      </c>
      <c r="B21" s="37"/>
      <c r="C21" s="30"/>
      <c r="D21" s="47"/>
      <c r="E21" s="32"/>
      <c r="F21" s="46"/>
      <c r="G21" s="32"/>
    </row>
    <row r="22" spans="1:7" s="31" customFormat="1" ht="30" customHeight="1">
      <c r="A22" s="35">
        <f>SUBTOTAL(103,$B$6:B22)</f>
        <v>0</v>
      </c>
      <c r="B22" s="48"/>
      <c r="C22" s="32"/>
      <c r="D22" s="41"/>
      <c r="E22" s="32"/>
      <c r="F22" s="42"/>
      <c r="G22" s="32"/>
    </row>
    <row r="23" spans="1:7" ht="30" customHeight="1">
      <c r="A23" s="35">
        <f>SUBTOTAL(103,$B$6:B23)</f>
        <v>0</v>
      </c>
      <c r="B23" s="48"/>
      <c r="C23" s="32"/>
      <c r="D23" s="41"/>
      <c r="E23" s="32"/>
      <c r="F23" s="42"/>
      <c r="G23" s="32"/>
    </row>
    <row r="24" spans="1:7" ht="30" customHeight="1">
      <c r="A24" s="35">
        <f>SUBTOTAL(103,$B$6:B24)</f>
        <v>0</v>
      </c>
      <c r="B24" s="48"/>
      <c r="C24" s="32"/>
      <c r="D24" s="41"/>
      <c r="E24" s="32"/>
      <c r="F24" s="42"/>
      <c r="G24" s="32"/>
    </row>
    <row r="25" spans="1:7" ht="30" customHeight="1">
      <c r="A25" s="35">
        <f>SUBTOTAL(103,$B$6:B25)</f>
        <v>0</v>
      </c>
      <c r="B25" s="48"/>
      <c r="C25" s="32"/>
      <c r="D25" s="41"/>
      <c r="E25" s="32"/>
      <c r="F25" s="42"/>
      <c r="G25" s="32"/>
    </row>
    <row r="26" spans="1:7" ht="30" customHeight="1">
      <c r="A26" s="35">
        <f>SUBTOTAL(103,$B$6:B26)</f>
        <v>0</v>
      </c>
      <c r="B26" s="48"/>
      <c r="C26" s="32"/>
      <c r="D26" s="41"/>
      <c r="E26" s="32"/>
      <c r="F26" s="42"/>
      <c r="G26" s="32"/>
    </row>
    <row r="27" spans="1:7" ht="30" customHeight="1">
      <c r="A27" s="35">
        <f>SUBTOTAL(103,$B$6:B27)</f>
        <v>0</v>
      </c>
      <c r="B27" s="48"/>
      <c r="C27" s="32"/>
      <c r="D27" s="41"/>
      <c r="E27" s="32"/>
      <c r="F27" s="42"/>
      <c r="G27" s="32"/>
    </row>
    <row r="28" spans="1:7" ht="30" customHeight="1">
      <c r="A28" s="35">
        <f>SUBTOTAL(103,$B$6:B28)</f>
        <v>0</v>
      </c>
      <c r="B28" s="48"/>
      <c r="C28" s="32"/>
      <c r="D28" s="41"/>
      <c r="E28" s="32"/>
      <c r="F28" s="42"/>
      <c r="G28" s="32"/>
    </row>
    <row r="29" spans="1:7" ht="30" customHeight="1">
      <c r="A29" s="35">
        <f>SUBTOTAL(103,$B$6:B29)</f>
        <v>0</v>
      </c>
      <c r="B29" s="48"/>
      <c r="C29" s="32"/>
      <c r="D29" s="41"/>
      <c r="E29" s="32"/>
      <c r="F29" s="42"/>
      <c r="G29" s="32"/>
    </row>
    <row r="30" spans="1:7" ht="30" customHeight="1">
      <c r="A30" s="35">
        <f>SUBTOTAL(103,$B$6:B30)</f>
        <v>0</v>
      </c>
      <c r="B30" s="48"/>
      <c r="C30" s="32"/>
      <c r="D30" s="41"/>
      <c r="E30" s="32"/>
      <c r="F30" s="42"/>
      <c r="G30" s="32"/>
    </row>
    <row r="31" spans="1:7" ht="30" customHeight="1">
      <c r="A31" s="35">
        <f>SUBTOTAL(103,$B$6:B31)</f>
        <v>0</v>
      </c>
      <c r="B31" s="48"/>
      <c r="C31" s="32"/>
      <c r="D31" s="41"/>
      <c r="E31" s="32"/>
      <c r="F31" s="42"/>
      <c r="G31" s="32"/>
    </row>
    <row r="32" spans="1:7" ht="30" customHeight="1">
      <c r="A32" s="35">
        <f>SUBTOTAL(103,$B$6:B32)</f>
        <v>0</v>
      </c>
      <c r="B32" s="48"/>
      <c r="C32" s="32"/>
      <c r="D32" s="41"/>
      <c r="E32" s="32"/>
      <c r="F32" s="42"/>
      <c r="G32" s="32"/>
    </row>
    <row r="33" spans="1:7" ht="30" customHeight="1">
      <c r="A33" s="35">
        <f>SUBTOTAL(103,$B$6:B33)</f>
        <v>0</v>
      </c>
      <c r="B33" s="48"/>
      <c r="C33" s="32"/>
      <c r="D33" s="41"/>
      <c r="E33" s="32"/>
      <c r="F33" s="42"/>
      <c r="G33" s="32"/>
    </row>
    <row r="34" spans="1:7" ht="30" customHeight="1">
      <c r="A34" s="35">
        <f>SUBTOTAL(103,$B$6:B34)</f>
        <v>0</v>
      </c>
      <c r="B34" s="48"/>
      <c r="C34" s="32"/>
      <c r="D34" s="41"/>
      <c r="E34" s="32"/>
      <c r="F34" s="42"/>
      <c r="G34" s="32"/>
    </row>
    <row r="35" spans="1:7" ht="30" customHeight="1">
      <c r="A35" s="35">
        <f>SUBTOTAL(103,$B$6:B35)</f>
        <v>0</v>
      </c>
      <c r="B35" s="48"/>
      <c r="C35" s="32"/>
      <c r="D35" s="41"/>
      <c r="E35" s="32"/>
      <c r="F35" s="42"/>
      <c r="G35" s="32"/>
    </row>
    <row r="36" spans="1:7" ht="30" customHeight="1">
      <c r="A36" s="35">
        <f>SUBTOTAL(103,$B$6:B36)</f>
        <v>0</v>
      </c>
      <c r="B36" s="48"/>
      <c r="C36" s="32"/>
      <c r="D36" s="41"/>
      <c r="E36" s="32"/>
      <c r="F36" s="42"/>
      <c r="G36" s="32"/>
    </row>
    <row r="37" spans="1:7" ht="30" customHeight="1">
      <c r="A37" s="35">
        <f>SUBTOTAL(103,$B$6:B37)</f>
        <v>0</v>
      </c>
      <c r="B37" s="48"/>
      <c r="C37" s="32"/>
      <c r="D37" s="41"/>
      <c r="E37" s="32"/>
      <c r="F37" s="42"/>
      <c r="G37" s="32"/>
    </row>
    <row r="38" spans="1:7" ht="30" customHeight="1">
      <c r="A38" s="35">
        <f>SUBTOTAL(103,$B$6:B38)</f>
        <v>0</v>
      </c>
      <c r="B38" s="48"/>
      <c r="C38" s="32"/>
      <c r="D38" s="41"/>
      <c r="E38" s="32"/>
      <c r="F38" s="42"/>
      <c r="G38" s="32"/>
    </row>
    <row r="39" spans="1:7" ht="30" customHeight="1">
      <c r="A39" s="35">
        <f>SUBTOTAL(103,$B$6:B39)</f>
        <v>0</v>
      </c>
      <c r="B39" s="48"/>
      <c r="C39" s="32"/>
      <c r="D39" s="41"/>
      <c r="E39" s="32"/>
      <c r="F39" s="42"/>
      <c r="G39" s="32"/>
    </row>
    <row r="40" spans="1:7" ht="30" customHeight="1">
      <c r="A40" s="35">
        <f>SUBTOTAL(103,$B$6:B40)</f>
        <v>0</v>
      </c>
      <c r="B40" s="48"/>
      <c r="C40" s="32"/>
      <c r="D40" s="41"/>
      <c r="E40" s="32"/>
      <c r="F40" s="42"/>
      <c r="G40" s="32"/>
    </row>
    <row r="41" spans="1:7" ht="30" customHeight="1">
      <c r="A41" s="35">
        <f>SUBTOTAL(103,$B$6:B41)</f>
        <v>0</v>
      </c>
      <c r="B41" s="48"/>
      <c r="C41" s="32"/>
      <c r="D41" s="41"/>
      <c r="E41" s="32"/>
      <c r="F41" s="42"/>
      <c r="G41" s="32"/>
    </row>
    <row r="42" spans="1:7" ht="30" customHeight="1">
      <c r="A42" s="35">
        <f>SUBTOTAL(103,$B$6:B42)</f>
        <v>0</v>
      </c>
      <c r="B42" s="48"/>
      <c r="C42" s="32"/>
      <c r="D42" s="41"/>
      <c r="E42" s="32"/>
      <c r="F42" s="42"/>
      <c r="G42" s="32"/>
    </row>
    <row r="43" spans="1:7" ht="30" customHeight="1">
      <c r="A43" s="35">
        <f>SUBTOTAL(103,$B$6:B43)</f>
        <v>0</v>
      </c>
      <c r="B43" s="48"/>
      <c r="C43" s="32"/>
      <c r="D43" s="41"/>
      <c r="E43" s="32"/>
      <c r="F43" s="42"/>
      <c r="G43" s="32"/>
    </row>
    <row r="44" spans="1:7" ht="30" customHeight="1">
      <c r="A44" s="35">
        <f>SUBTOTAL(103,$B$6:B44)</f>
        <v>0</v>
      </c>
      <c r="B44" s="48"/>
      <c r="C44" s="32"/>
      <c r="D44" s="41"/>
      <c r="E44" s="32"/>
      <c r="F44" s="42"/>
      <c r="G44" s="32"/>
    </row>
    <row r="45" spans="1:7" ht="30" customHeight="1">
      <c r="A45" s="35">
        <f>SUBTOTAL(103,$B$6:B45)</f>
        <v>0</v>
      </c>
      <c r="B45" s="48"/>
      <c r="C45" s="32"/>
      <c r="D45" s="41"/>
      <c r="E45" s="32"/>
      <c r="F45" s="42"/>
      <c r="G45" s="32"/>
    </row>
    <row r="46" spans="1:7" ht="30" customHeight="1">
      <c r="A46" s="35">
        <f>SUBTOTAL(103,$B$6:B46)</f>
        <v>0</v>
      </c>
      <c r="B46" s="48"/>
      <c r="C46" s="32"/>
      <c r="D46" s="41"/>
      <c r="E46" s="32"/>
      <c r="F46" s="42"/>
      <c r="G46" s="32"/>
    </row>
  </sheetData>
  <mergeCells count="2">
    <mergeCell ref="A2:G2"/>
    <mergeCell ref="A5:E5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</vt:i4>
      </vt:variant>
    </vt:vector>
  </HeadingPairs>
  <TitlesOfParts>
    <vt:vector size="13" baseType="lpstr">
      <vt:lpstr>총괄</vt:lpstr>
      <vt:lpstr>1.본회의 회의비_해당없음</vt:lpstr>
      <vt:lpstr>2. 위원회 회의비</vt:lpstr>
      <vt:lpstr>3. 위원회 운영비</vt:lpstr>
      <vt:lpstr>6. 소외계층 위문경비_해당없음</vt:lpstr>
      <vt:lpstr>7. 유관기관 및 단체와의 간담회_해당없음</vt:lpstr>
      <vt:lpstr>8. 전체의원 연찬회_해당없음</vt:lpstr>
      <vt:lpstr>9. 의정활동 격려 및 위로금_해당없음</vt:lpstr>
      <vt:lpstr>10. 신년 인사회 및 개원식_해당없음</vt:lpstr>
      <vt:lpstr>11. 축조화환 및 기념품 구입_해당없음</vt:lpstr>
      <vt:lpstr>12. 교섭단체 지원_해당없음</vt:lpstr>
      <vt:lpstr>13. 기타 공적경비_해당없음</vt:lpstr>
      <vt:lpstr>총괄!Print_Area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2026-02-09T04:49:51Z</dcterms:created>
  <dcterms:modified xsi:type="dcterms:W3CDTF">2026-06-29T07:18:26Z</dcterms:modified>
</cp:coreProperties>
</file>